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封面" sheetId="8" r:id="rId1"/>
    <sheet name="汇总" sheetId="7" r:id="rId2"/>
    <sheet name="室外工程清单"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9" i="5" l="1"/>
  <c r="G98" i="5"/>
  <c r="G85" i="5"/>
  <c r="G73" i="5"/>
  <c r="G69" i="5"/>
  <c r="G60" i="5"/>
  <c r="G54" i="5"/>
  <c r="G36" i="5"/>
  <c r="G26" i="5"/>
  <c r="G22" i="5" l="1"/>
  <c r="A22" i="5"/>
  <c r="A23" i="5" s="1"/>
  <c r="G25" i="5"/>
  <c r="G18" i="5" l="1"/>
  <c r="G12" i="5"/>
  <c r="A9" i="5" l="1"/>
  <c r="A10" i="5"/>
  <c r="A11" i="5" s="1"/>
  <c r="A12" i="5" s="1"/>
  <c r="A13" i="5" s="1"/>
  <c r="G9" i="5"/>
  <c r="G11" i="5"/>
  <c r="G13" i="5"/>
  <c r="G81" i="5" l="1"/>
  <c r="G80" i="5"/>
  <c r="A7" i="7" l="1"/>
  <c r="A8" i="7" s="1"/>
  <c r="A9" i="7" s="1"/>
  <c r="A10" i="7" s="1"/>
  <c r="A11" i="7" s="1"/>
  <c r="A12" i="7" s="1"/>
  <c r="A13" i="7" s="1"/>
  <c r="A14" i="7" s="1"/>
  <c r="A15" i="7" s="1"/>
  <c r="A16" i="7" s="1"/>
  <c r="A6" i="7"/>
  <c r="G108" i="5"/>
  <c r="G107" i="5"/>
  <c r="G106" i="5"/>
  <c r="G105" i="5"/>
  <c r="G104" i="5"/>
  <c r="G103" i="5"/>
  <c r="G102" i="5"/>
  <c r="G101" i="5"/>
  <c r="G100" i="5"/>
  <c r="G83" i="5" l="1"/>
  <c r="G84" i="5"/>
  <c r="G82" i="5"/>
  <c r="G95" i="5"/>
  <c r="C13" i="7" l="1"/>
  <c r="G68" i="5" l="1"/>
  <c r="G67" i="5"/>
  <c r="G65" i="5"/>
  <c r="G66" i="5"/>
  <c r="G64" i="5"/>
  <c r="G63" i="5" l="1"/>
  <c r="G62" i="5"/>
  <c r="C9" i="7" l="1"/>
  <c r="G52" i="5"/>
  <c r="G51" i="5"/>
  <c r="G50" i="5"/>
  <c r="G49" i="5"/>
  <c r="G48" i="5"/>
  <c r="G47" i="5"/>
  <c r="G46" i="5"/>
  <c r="G20" i="5" l="1"/>
  <c r="G97" i="5" l="1"/>
  <c r="G96" i="5"/>
  <c r="G94" i="5"/>
  <c r="G93" i="5"/>
  <c r="G92" i="5"/>
  <c r="G91" i="5"/>
  <c r="G90" i="5"/>
  <c r="G89" i="5"/>
  <c r="G88" i="5"/>
  <c r="G87" i="5"/>
  <c r="G79" i="5"/>
  <c r="G78" i="5"/>
  <c r="G77" i="5"/>
  <c r="G76" i="5"/>
  <c r="G75" i="5"/>
  <c r="G72" i="5"/>
  <c r="G71" i="5"/>
  <c r="G59" i="5"/>
  <c r="G58" i="5"/>
  <c r="G57" i="5"/>
  <c r="G56" i="5"/>
  <c r="G53" i="5"/>
  <c r="G45" i="5"/>
  <c r="G44" i="5"/>
  <c r="G43" i="5"/>
  <c r="G42" i="5"/>
  <c r="G41" i="5"/>
  <c r="G40" i="5"/>
  <c r="G39" i="5"/>
  <c r="G35" i="5"/>
  <c r="G34" i="5"/>
  <c r="G33" i="5"/>
  <c r="G32" i="5"/>
  <c r="G31" i="5"/>
  <c r="G30" i="5"/>
  <c r="G29" i="5"/>
  <c r="G28" i="5"/>
  <c r="G24" i="5"/>
  <c r="G23" i="5"/>
  <c r="G21" i="5"/>
  <c r="G19" i="5"/>
  <c r="G17" i="5"/>
  <c r="G16" i="5"/>
  <c r="G10" i="5"/>
  <c r="G8" i="5"/>
  <c r="G7" i="5"/>
  <c r="G6" i="5"/>
  <c r="A6" i="5"/>
  <c r="A7" i="5" s="1"/>
  <c r="A8" i="5" s="1"/>
  <c r="A16" i="5" s="1"/>
  <c r="A17" i="5" s="1"/>
  <c r="A18" i="5" s="1"/>
  <c r="A19" i="5" s="1"/>
  <c r="G5" i="5"/>
  <c r="C12" i="7" l="1"/>
  <c r="C10" i="7"/>
  <c r="C6" i="7"/>
  <c r="C11" i="7"/>
  <c r="C7" i="7"/>
  <c r="A20" i="5"/>
  <c r="A21" i="5" s="1"/>
  <c r="A24" i="5" s="1"/>
  <c r="G14" i="5"/>
  <c r="C5" i="7" s="1"/>
  <c r="A25" i="5" l="1"/>
  <c r="A28" i="5" s="1"/>
  <c r="A29" i="5" s="1"/>
  <c r="A30" i="5" s="1"/>
  <c r="A31" i="5" s="1"/>
  <c r="A32" i="5" s="1"/>
  <c r="A33" i="5" s="1"/>
  <c r="A34" i="5" s="1"/>
  <c r="A35" i="5" s="1"/>
  <c r="A39" i="5" s="1"/>
  <c r="A40" i="5" s="1"/>
  <c r="A41" i="5" s="1"/>
  <c r="A42" i="5" s="1"/>
  <c r="A43" i="5" s="1"/>
  <c r="A44" i="5" s="1"/>
  <c r="A45" i="5" s="1"/>
  <c r="G110" i="5"/>
  <c r="G111" i="5" s="1"/>
  <c r="G112" i="5" s="1"/>
  <c r="C8" i="7"/>
  <c r="C14" i="7" s="1"/>
  <c r="C15" i="7" s="1"/>
  <c r="C16" i="7" s="1"/>
  <c r="D14" i="8" s="1"/>
  <c r="D16" i="8" s="1"/>
  <c r="A46" i="5" l="1"/>
  <c r="A47" i="5" s="1"/>
  <c r="A48" i="5" s="1"/>
  <c r="A49" i="5" s="1"/>
  <c r="A50" i="5" s="1"/>
  <c r="A51" i="5" s="1"/>
  <c r="A52" i="5" s="1"/>
  <c r="A53" i="5" s="1"/>
  <c r="A56" i="5" s="1"/>
  <c r="A57" i="5" s="1"/>
  <c r="A58" i="5" s="1"/>
  <c r="A59" i="5" s="1"/>
  <c r="A62" i="5" s="1"/>
  <c r="A63" i="5" s="1"/>
  <c r="A64" i="5" s="1"/>
  <c r="A65" i="5" s="1"/>
  <c r="A66" i="5" s="1"/>
  <c r="A67" i="5" s="1"/>
  <c r="A68" i="5" s="1"/>
  <c r="A71" i="5" s="1"/>
  <c r="A72" i="5" l="1"/>
  <c r="A75" i="5" s="1"/>
  <c r="A76" i="5" s="1"/>
  <c r="A77" i="5" s="1"/>
  <c r="A78" i="5" s="1"/>
  <c r="A79" i="5" s="1"/>
  <c r="A80" i="5" s="1"/>
  <c r="A81" i="5" s="1"/>
  <c r="A82" i="5" s="1"/>
  <c r="A83" i="5" l="1"/>
  <c r="A84" i="5" s="1"/>
  <c r="A87" i="5" s="1"/>
  <c r="A88" i="5" s="1"/>
  <c r="A89" i="5" s="1"/>
  <c r="A90" i="5" s="1"/>
  <c r="A91" i="5" s="1"/>
  <c r="A92" i="5" s="1"/>
  <c r="A93" i="5" s="1"/>
  <c r="A94" i="5" s="1"/>
  <c r="A95" i="5" s="1"/>
  <c r="A96" i="5" s="1"/>
  <c r="A97" i="5" s="1"/>
  <c r="A100" i="5" s="1"/>
  <c r="A101" i="5" s="1"/>
  <c r="A102" i="5" s="1"/>
  <c r="A103" i="5" s="1"/>
  <c r="A104" i="5" s="1"/>
  <c r="A105" i="5" s="1"/>
  <c r="A106" i="5" s="1"/>
  <c r="A107" i="5" s="1"/>
  <c r="A108" i="5" s="1"/>
</calcChain>
</file>

<file path=xl/sharedStrings.xml><?xml version="1.0" encoding="utf-8"?>
<sst xmlns="http://schemas.openxmlformats.org/spreadsheetml/2006/main" count="540" uniqueCount="256">
  <si>
    <t>m2</t>
  </si>
  <si>
    <t>分部分项工程量清单计价表</t>
    <phoneticPr fontId="5" type="noConversion"/>
  </si>
  <si>
    <t>序号</t>
  </si>
  <si>
    <t>项目编码</t>
  </si>
  <si>
    <t>项目名称</t>
  </si>
  <si>
    <t>计量单位</t>
  </si>
  <si>
    <t>工程数量</t>
  </si>
  <si>
    <t>合价（元）</t>
    <phoneticPr fontId="5" type="noConversion"/>
  </si>
  <si>
    <t>备注</t>
  </si>
  <si>
    <t>一、土石方工程</t>
  </si>
  <si>
    <t>040201023001</t>
  </si>
  <si>
    <t>挖一般土方(综合土质、深度、开挖方式)
【工程内容】
1、土方开挖（综合考虑土质、深度、开挖方式）
2、工作面和放坡增加土方开挖
3、场地平整、排除地下障碍物
4、工作面内排水
5、土方归堆，堆放整齐
6、其他</t>
  </si>
  <si>
    <t>m3</t>
  </si>
  <si>
    <t>①【工程量计算规则】：原地面线以下按构筑物最大水平投影面积乘以挖土深度（原地面平均标高至坑底高度）以体积计算。
②原地面标高必须由承发包人共同现场实测并签认。</t>
    <phoneticPr fontId="5" type="noConversion"/>
  </si>
  <si>
    <t>040201024001</t>
  </si>
  <si>
    <t>填一般土方(满足设计及施工规范要求)
【工程内容】
1、土方回填、推平、压实(满足设计及施工规范要求)
2、综合考虑因工作面和放坡增加的土方回填量
3、工作面内排水
4、其他</t>
  </si>
  <si>
    <t>【工程量计算规则】：挖方清单项目工程量减基础、构筑物（含管道）埋入体积加原地面线至设计要求标高间的体积计算。</t>
  </si>
  <si>
    <t>040201025001</t>
  </si>
  <si>
    <t>挖沟槽（基坑）土方(综合土质、深度、开挖方式)
【工程内容】
1、土方开挖（综合考虑土质、深度、开挖方式）
2、综合考虑因工作面和放坡增加的土方开挖量
3、场地平整、排除地下障碍物
4、工作面内排水
5、土方归堆，堆放整齐
6、其他</t>
  </si>
  <si>
    <t>①【工程量计算规则】：按设计图示管沟或基坑底垫层面积乘以挖土深度，以体积计。其中，无管底垫层按管外径的水平投影面积乘以挖土深度计算。
②道路土方不按沟槽土方计算，均需按一般土方计算。
③原地面标高必须由承发包人共同现场实测并签认。</t>
  </si>
  <si>
    <t>040201026001</t>
  </si>
  <si>
    <t>填沟槽（基坑）土方(满足设计及施工规范要求)
【工程内容】
1、沟槽（基坑）土方回填、推平、压实(满足设计及施工规范要求)
2、综合考虑因工作面和放坡增加的土方回填量
3、工作面内排水
4、其他</t>
  </si>
  <si>
    <t>①【工程量计算规则】：挖方清单项目工程量减基础、构筑物（含管道）埋入体积加原地面线至设计要求标高间的体积计算。
②道路土方不按沟槽土方计算，均需按一般土方计算。</t>
  </si>
  <si>
    <t>040201027001</t>
  </si>
  <si>
    <t>040201028001</t>
  </si>
  <si>
    <t>小计</t>
  </si>
  <si>
    <t>元</t>
  </si>
  <si>
    <t>二、道路工程</t>
  </si>
  <si>
    <t>040202009001</t>
  </si>
  <si>
    <t>040202009002</t>
  </si>
  <si>
    <t>040203007001</t>
  </si>
  <si>
    <t>040203007002</t>
  </si>
  <si>
    <t>040204004001</t>
  </si>
  <si>
    <t>m</t>
  </si>
  <si>
    <t>工程量按设计图示长度计算，以m为单位计量</t>
  </si>
  <si>
    <t>040204002004</t>
  </si>
  <si>
    <t>60mm厚红色烧结砖铺设（砂垫层）
【工程内容】
1、60mm厚红色烧结砖铺设
2、30厚砂找平及扫缝
3、其他</t>
    <phoneticPr fontId="5" type="noConversion"/>
  </si>
  <si>
    <t>按经有效确认的竣工图所示烧结砖面积以平方米计算</t>
    <phoneticPr fontId="5" type="noConversion"/>
  </si>
  <si>
    <t>三、排水管网工程</t>
    <phoneticPr fontId="5" type="noConversion"/>
  </si>
  <si>
    <t>040501004001</t>
  </si>
  <si>
    <t>管道接口综合考虑水泥砂浆接口、橡胶圈接口等接口形式。工程量按设计图示尺寸以井中至井中的中心线距离计算，以m为单位计量</t>
    <phoneticPr fontId="5" type="noConversion"/>
  </si>
  <si>
    <t>040501004002</t>
  </si>
  <si>
    <t>管道接口综合考虑水泥砂浆接口、橡胶圈接口等接口形式。工程量按设计图示尺寸以井中至井中的中心线距离计算，以m为单位计量</t>
    <phoneticPr fontId="5" type="noConversion"/>
  </si>
  <si>
    <t>040501004003</t>
  </si>
  <si>
    <t>040501004004</t>
    <phoneticPr fontId="5" type="noConversion"/>
  </si>
  <si>
    <t>040501004005</t>
    <phoneticPr fontId="5" type="noConversion"/>
  </si>
  <si>
    <t>040501004006</t>
    <phoneticPr fontId="5" type="noConversion"/>
  </si>
  <si>
    <t>040501004007</t>
    <phoneticPr fontId="5" type="noConversion"/>
  </si>
  <si>
    <t>040501004008</t>
    <phoneticPr fontId="5" type="noConversion"/>
  </si>
  <si>
    <t>四、砖砌检查井工程</t>
    <phoneticPr fontId="5" type="noConversion"/>
  </si>
  <si>
    <t>4.1、雨水检查井</t>
    <phoneticPr fontId="5" type="noConversion"/>
  </si>
  <si>
    <t>040504002001</t>
    <phoneticPr fontId="5" type="noConversion"/>
  </si>
  <si>
    <t>座</t>
  </si>
  <si>
    <t>040504002002</t>
    <phoneticPr fontId="5" type="noConversion"/>
  </si>
  <si>
    <t>040504002003</t>
    <phoneticPr fontId="5" type="noConversion"/>
  </si>
  <si>
    <t>040504001004</t>
  </si>
  <si>
    <t>040504001005</t>
  </si>
  <si>
    <t>040504001006</t>
  </si>
  <si>
    <t>040504001007</t>
  </si>
  <si>
    <t>040504009001</t>
  </si>
  <si>
    <t>4.2、污水检查井</t>
    <phoneticPr fontId="5" type="noConversion"/>
  </si>
  <si>
    <t>040504011001</t>
  </si>
  <si>
    <t>040504011002</t>
  </si>
  <si>
    <t>t</t>
  </si>
  <si>
    <t>041103001001</t>
  </si>
  <si>
    <t>040207001001</t>
  </si>
  <si>
    <t>010501001001</t>
    <phoneticPr fontId="5" type="noConversion"/>
  </si>
  <si>
    <t>C15混凝土垫层
【工程内容】
1、C15混凝土垫层制作、运输、浇筑
2、其他</t>
  </si>
  <si>
    <t>010501003001</t>
  </si>
  <si>
    <t>C25混凝土基础
【工程内容】
1、C25混凝土基础（综合考虑带形基础、独立基础等）制作、运输、浇筑
2、其他</t>
  </si>
  <si>
    <t>010401003001</t>
  </si>
  <si>
    <t>011503001001</t>
  </si>
  <si>
    <t>方（圆）钢管栏杆
【工程内容】
1、方（圆）钢管栏杆制作、运输、安装、油漆综合考虑
2、钢管二次运输（综合考虑运距）
3、其他</t>
  </si>
  <si>
    <t>1、若是镀锌钢管在此单价基础上加2500元/t；
2、若钢管锻打，在此单价基础上加650元/t。</t>
  </si>
  <si>
    <t>010515001001</t>
  </si>
  <si>
    <t>围墙钢筋
【工程内容】
1、现浇构件钢筋制作、运输、安装
2、综合考虑各种规格、型号的钢筋
3、钢筋二次运输（综合考虑运距）
4、其他</t>
  </si>
  <si>
    <t>①按圆钢或螺纹钢结算工程量，乘以圆钢或螺纹钢价差进行调差；
②工程量按设计长度计算，搭接、损耗等已综合考虑，不再重复计算。</t>
  </si>
  <si>
    <t>010516002001</t>
  </si>
  <si>
    <t>围墙预埋铁件
【工程内容】
1、围墙预埋铁件制作、运输、安装
2、综合考虑各种规格、型号的预埋铁件
3、其他</t>
  </si>
  <si>
    <t>011201001001</t>
  </si>
  <si>
    <t>围墙立面1:2.5水泥砂浆抹灰20mm厚
【工程内容】
1、围墙立面抹1:2.5水泥砂浆20mm厚
2、水泥砂浆制作、运输、浇筑
3、其他</t>
  </si>
  <si>
    <t>011407001001</t>
    <phoneticPr fontId="5" type="noConversion"/>
  </si>
  <si>
    <t>天然石漆
【工程内容】
1、专用外墙粗腻子两道，打磨平整
2、渗透底涂（透明）一道
3、天然石漆(综合各种颜色)两道
4、高效清漆罩面（哑光）一道
5、分格缝油漆
6、综合考虑墙面各种部位（包括但不限于外墙面、独立梁柱面、外墙零星面、线条等部位）</t>
  </si>
  <si>
    <t>基础垫层模板
【工程内容】
1、基础垫层模板制安、拆除、运输
2、其他</t>
    <phoneticPr fontId="5" type="noConversion"/>
  </si>
  <si>
    <t>041103022001</t>
  </si>
  <si>
    <t>基础模板
【工程内容】
1、基础模板制安、拆除、运输
2、其他</t>
    <phoneticPr fontId="5" type="noConversion"/>
  </si>
  <si>
    <t>合计</t>
  </si>
  <si>
    <t>税金</t>
  </si>
  <si>
    <t>含税合计</t>
  </si>
  <si>
    <t>注：  1.上表全费用综合包干单价已含人工费、材料费、机械费、管理费、利润、措施项目费、其他项目费、规费、材料检验试验费、总承包管理费等所有与该项目相关费用。</t>
    <phoneticPr fontId="5" type="noConversion"/>
  </si>
  <si>
    <t>余方弃置（或缺方内运）
【工程内容】
1、挖掘机挖土、装车
2、自卸车运土（运距综合考虑）
3、土方整平及压实
4、其他</t>
    <phoneticPr fontId="2" type="noConversion"/>
  </si>
  <si>
    <t>①红线内土石方为发包人资源，各承包人必须服从发包人统一调配，故红线内余方弃置（或缺方内运）必须办理有效签证，若无签证的，承包人同意按无发生该项结算。
②【工程量计算规则】：余方弃置工程量按挖方清单项目工程量减利用回填方体积（正数）计算。缺方内运工程量按挖方清单项目工程量减利用回填方体积（负数）计算。
③此单价包含挖土方、装车费用，若签证无证明存在二次转推，则不能重复计算挖土方费用。</t>
    <phoneticPr fontId="2" type="noConversion"/>
  </si>
  <si>
    <t>综合单价
(元)</t>
    <phoneticPr fontId="5" type="noConversion"/>
  </si>
  <si>
    <t>15cm厚水泥稳定碎石垫层
【工程内容】
1、路床（槽）整形、碾压，基底夯实处理
2、水泥稳定碎石垫层（水泥：碎石：砂子=5%：40%：55%）铺筑15cm厚，压实系数&gt;95%
3、管井周围或其他构筑物周边人工夯填
4、垫层压实
5、其他</t>
    <phoneticPr fontId="5" type="noConversion"/>
  </si>
  <si>
    <t>按经有效确认的竣工图中，按道路混凝土面层水平投影面积以平方米计算（不含路侧石面积）</t>
    <phoneticPr fontId="5" type="noConversion"/>
  </si>
  <si>
    <t>12cm厚水泥稳定碎石垫层
【工程内容】
1、路床（槽）整形、碾压，基底夯实处理
2、水泥稳定碎石垫层（水泥：碎石：砂子=5%：40%：55%）铺筑12cm厚，压实系数&gt;95%
3、管井周围或其他构筑物周边人工夯填
4、垫层压实
5、其他</t>
    <phoneticPr fontId="5" type="noConversion"/>
  </si>
  <si>
    <t>C25水泥混凝土垫层厚度10cm
【工程内容】
1、C25混凝土垫层10cm厚
2、商品混凝土制作、运输、浇筑
3、伸缩缝、施工缝设置，浸沥青麻絮填缝
4、混凝土养生
5、模板安拆、运输
6、其他</t>
    <phoneticPr fontId="5" type="noConversion"/>
  </si>
  <si>
    <t>C30水泥混凝土路面厚度25cm
【工程内容】
1、25cm厚C30混凝土路面
2、商品混凝土制作、运输、浇筑
3、伸缩缝、施工缝设置，浸沥青麻絮填缝
4、套筒制安及防锈处理
5、拉杆、传力杆、角隅及板错缝防裂等钢筋制安
6、路面压槽或拉毛、养生
7、模板安拆、运输
8、其他</t>
    <phoneticPr fontId="5" type="noConversion"/>
  </si>
  <si>
    <t>C30水泥混凝土路面厚度20cm
【工程内容】
1、20cm厚C30混凝土路面
2、商品混凝土制作、运输、浇筑
3、伸缩缝、施工缝设置，浸沥青麻絮填缝
4、套筒制安及防锈处理
5、拉杆、传力杆、角隅及板错缝防裂等钢筋制安
6、路面压槽或拉毛、养生
7、模板安拆、运输
8、其他</t>
    <phoneticPr fontId="5" type="noConversion"/>
  </si>
  <si>
    <t>040203007003</t>
    <phoneticPr fontId="2" type="noConversion"/>
  </si>
  <si>
    <t>安砌路侧石995*350*150
【工程内容】
1、预制混凝土995*350*150侧石（综合考虑直形、弧形等各类侧石）安砌
2、C20mm厚M7.5水泥砂浆座浆
3、水泥砂浆勾缝
4、其他</t>
    <phoneticPr fontId="5" type="noConversion"/>
  </si>
  <si>
    <t>D200PVC-U雨水双壁波纹管及100mm厚中粗砂基础铺设（S2级环刚度为8kn/㎡）
【工程内容】
1、D200mmPVC-U雨水双壁波纹管铺设(环刚度为8KN/㎡承插口管)
2、100mm厚中粗砂基础
3、管道接口综合考虑水泥砂浆接口、橡胶圈接口等接口形式
4、其他</t>
    <phoneticPr fontId="5" type="noConversion"/>
  </si>
  <si>
    <t>D300PVC-U雨水双壁波纹管及100mm厚中粗砂基础铺设（S2级环刚度为8kn/㎡）
【工程内容】
1、D300mmPVC-U雨水双壁波纹管铺设(环刚度为8KN/㎡承插口管)
2、100mm厚中粗砂基础
3、管道接口综合考虑水泥砂浆接口、橡胶圈接口等接口形式
4、其他</t>
    <phoneticPr fontId="5" type="noConversion"/>
  </si>
  <si>
    <t>D400HDPE雨水双壁波纹管及100mm厚中粗砂基础铺设（S2级环刚度为8kn/㎡）
【工程内容】
1、D400mmHDPE雨水双壁波纹管铺设(环刚度为8KN/㎡承插口管)
2、100mm厚中粗砂基础
3、管道接口综合考虑弹性密封圈、橡胶圈接口等接口形式
4、其他</t>
  </si>
  <si>
    <t>D600HDPE雨水双壁波纹管及100mm厚中粗砂基础铺设（S2级环刚度为8kn/㎡）
【工程内容】
1、D600mmHDPE雨水双壁波纹管铺设(环刚度为8KN/㎡承插口管)
2、100mm厚中粗砂基础
3、管道接口综合考虑弹性密封圈、橡胶圈接口等接口形式
4、其他</t>
  </si>
  <si>
    <t>040504001008</t>
    <phoneticPr fontId="2" type="noConversion"/>
  </si>
  <si>
    <t>040504001009</t>
    <phoneticPr fontId="2" type="noConversion"/>
  </si>
  <si>
    <t>040504001010</t>
    <phoneticPr fontId="2" type="noConversion"/>
  </si>
  <si>
    <t>040504001011</t>
    <phoneticPr fontId="2" type="noConversion"/>
  </si>
  <si>
    <t>040504001012</t>
    <phoneticPr fontId="2" type="noConversion"/>
  </si>
  <si>
    <t>040504001013</t>
    <phoneticPr fontId="2" type="noConversion"/>
  </si>
  <si>
    <t>040504009002</t>
    <phoneticPr fontId="2" type="noConversion"/>
  </si>
  <si>
    <t>040504002001</t>
    <phoneticPr fontId="5" type="noConversion"/>
  </si>
  <si>
    <t>040504002002</t>
    <phoneticPr fontId="5" type="noConversion"/>
  </si>
  <si>
    <t>040504002003</t>
    <phoneticPr fontId="5" type="noConversion"/>
  </si>
  <si>
    <t>040504002003</t>
    <phoneticPr fontId="5" type="noConversion"/>
  </si>
  <si>
    <t>040501004001</t>
    <phoneticPr fontId="5" type="noConversion"/>
  </si>
  <si>
    <t>040501004002</t>
    <phoneticPr fontId="5" type="noConversion"/>
  </si>
  <si>
    <t>040501002001</t>
    <phoneticPr fontId="5" type="noConversion"/>
  </si>
  <si>
    <t>五、给水管道工程</t>
    <phoneticPr fontId="5" type="noConversion"/>
  </si>
  <si>
    <t>m</t>
    <phoneticPr fontId="5" type="noConversion"/>
  </si>
  <si>
    <t>个</t>
  </si>
  <si>
    <t>DN200无缝钢管消防给水管铺设
【工程内容】
1、DN200无缝钢管消防给水管道、管件(止水环、伸缩节、三通等)及弯管的制作、安装
2、铺设砂垫层 100mm厚
3、给水管道消毒、冲洗
4、水压及泄漏试验
5、无缝钢管外壁除锈、刷油、防腐（综合考虑外露与埋地的处理方式，详设计说明要求）
6、完成给水管道安装的其他一切相关工程内容及材料费用
7、其他</t>
    <phoneticPr fontId="5" type="noConversion"/>
  </si>
  <si>
    <t>法兰闸阀 DN150
【工程内容】
1、安装
2、水压试验
3、系统调试
4、完成阀门及法兰安装的其他一切相关工程内容及材料费用</t>
    <phoneticPr fontId="5" type="noConversion"/>
  </si>
  <si>
    <t>法兰闸阀 DN200
【工程内容】
1、安装
2、水压试验
3、系统调试
4、完成阀门及法兰安装的其他一切相关工程内容及材料费用</t>
    <phoneticPr fontId="5" type="noConversion"/>
  </si>
  <si>
    <t>040502005002</t>
    <phoneticPr fontId="5" type="noConversion"/>
  </si>
  <si>
    <t>套</t>
  </si>
  <si>
    <t>040502005001</t>
    <phoneticPr fontId="5" type="noConversion"/>
  </si>
  <si>
    <t>030901011001</t>
    <phoneticPr fontId="5" type="noConversion"/>
  </si>
  <si>
    <t>室外地上式消火栓 1.6MPa浅150型
【工程内容】
1、管口除沥清、制垫、加垫、紧螺栓
2、消火栓安装
3、水压试验
4、系统调试
5、完成消火栓安装及其他一切相关工程内容及材料费用</t>
    <phoneticPr fontId="5" type="noConversion"/>
  </si>
  <si>
    <t>030901012201</t>
    <phoneticPr fontId="5" type="noConversion"/>
  </si>
  <si>
    <t>消防水泵接合器 DN150 SQS
【工程内容】
1、安装 
2、充水试验
3、系统调试
4、完成消防水泵接合器及法兰安装的其他一切相关工程内容及材料费用</t>
    <phoneticPr fontId="5" type="noConversion"/>
  </si>
  <si>
    <t>DN150PE给水管（热熔连接）铺设
【工程内容】
1、DN150PE给水管道、管件(止水环、伸缩节、三通等)及弯管的制作、安装
2、给水管道消毒、冲洗
3、水压及泄漏试验
4、完成给水管道安装的其他一切相关工程内容及材料费用
5、其他</t>
    <phoneticPr fontId="5" type="noConversion"/>
  </si>
  <si>
    <t>DN350PE循环给水管（热熔连接）铺设
【工程内容】
1、DN350PE循环给水管道、管件(止水环、伸缩节、三通等)及弯管的制作、安装
2、循环给水管道消毒、冲洗
3、水压及泄漏试验
4、完成给水管道安装的其他一切相关工程内容及材料费用
5、其他</t>
    <phoneticPr fontId="5" type="noConversion"/>
  </si>
  <si>
    <t>DN150管阀门井（详05S502）
【工程内容】
1、阀门井，井深1.0m内
2、MU15烧结普通砖M10水泥砂浆砌筑
3、C10混凝土垫层制作、浇筑、运输
4、重型球墨铸铁井盖、井座制安、运输
5、井内水泥砂浆批荡（综合考虑砂浆级别）
6、井内设置防坠网
7、其他</t>
    <phoneticPr fontId="5" type="noConversion"/>
  </si>
  <si>
    <t>DN200管阀门井（详05S502）
【工程内容】
1、阀门井，井深1.0m内
2、MU15烧结普通砖M10水泥砂浆砌筑
3、C10混凝土垫层制作、浇筑、运输
4、重型球墨铸铁井盖、井座制安、运输
5、井内水泥砂浆批荡（综合考虑砂浆级别）
6、井内设置防坠网
7、其他</t>
    <phoneticPr fontId="5" type="noConversion"/>
  </si>
  <si>
    <t>六、阀门井工程</t>
    <phoneticPr fontId="5" type="noConversion"/>
  </si>
  <si>
    <t>040204008001</t>
    <phoneticPr fontId="5" type="noConversion"/>
  </si>
  <si>
    <t>C20混凝土电缆沟（840*330mm）
【工程内容】
1、C20混凝土电缆沟制作、运输、浇筑
2、现浇构件钢筋制作、运输、安装
3、4根PVC硬聚氯乙烯管DN150预埋安装
4、模板制安、拆除、运输
5、其他</t>
    <phoneticPr fontId="5" type="noConversion"/>
  </si>
  <si>
    <t>m</t>
    <phoneticPr fontId="5" type="noConversion"/>
  </si>
  <si>
    <t>040208001001</t>
  </si>
  <si>
    <t>040208001002</t>
  </si>
  <si>
    <t>040207001002</t>
    <phoneticPr fontId="5" type="noConversion"/>
  </si>
  <si>
    <t>电缆沟集水井(尺寸600*600*1000)
【工作内容】
1、C15砼垫层制作、浇筑、运输
2、MU10标准砖砌筑井体（M5水泥砂浆）
3、池的内壁及外露面均用C10砂浆抹面
4、C25钢筋混凝井圈、井座制作、运输、浇筑
5、成品C25混凝土井盖安装
6、各种规格钢筋制安、运输
7、模板制安、拆除、运输
8、其他</t>
    <phoneticPr fontId="5" type="noConversion"/>
  </si>
  <si>
    <t>电缆拉线井(井净宽W=860)
【工作内容】
1、C15砼垫层制作、浇筑、运输
2、MU10标准砖砌筑井墙，墙厚240mm（M5水泥砂浆）
3、池的内壁及外露面均用1:2水泥砂浆抹面
4、钢筋混凝土盖板预制安装（C25砼）
5、各种规格钢筋制安(盖板)
6、模板制安、拆除、运输
7、综合考虑井盖上各种字样图案logo_x000D_
8、其他</t>
    <phoneticPr fontId="5" type="noConversion"/>
  </si>
  <si>
    <t>八、围墙工程</t>
    <phoneticPr fontId="5" type="noConversion"/>
  </si>
  <si>
    <t>010404016001</t>
    <phoneticPr fontId="5" type="noConversion"/>
  </si>
  <si>
    <t>Ф4铁丝刺篱（铁丝圈直径D400mm）
【工程内容】
1、Ф4铁丝刺篱制安铁丝圈直径D400mm、运输
2、其他</t>
    <phoneticPr fontId="5" type="noConversion"/>
  </si>
  <si>
    <t>工程量按设计图示尺寸以围墙延长线计算，以m为计量单位。</t>
  </si>
  <si>
    <t>围墙砖砌体
【工程内容】
1、水泥砂浆砌筑灰砂砖围墙清水（或混水）砖砌体（综合考虑砖基础、砖墙、砖柱等）
2、水泥砂浆制作、运输、浇筑
3、砖、水泥、砂等材料二次运输（综合考虑运距）
4、其他</t>
    <phoneticPr fontId="5" type="noConversion"/>
  </si>
  <si>
    <t>4米高路灯的基础（600*600*1000mm）
【工程内容】
1、4米高路灯的基础（600*600*1000mm）
2、C25混凝土基础制作、运输、浇筑
3、现浇构件钢筋制作、运输、安装
4、地脚螺栓制作、安装、运输
5、模板安拆、运输
6、其他</t>
    <phoneticPr fontId="5" type="noConversion"/>
  </si>
  <si>
    <t>8米高路灯的基础（700*700*1000mm）
【工程内容】
1、8米高路灯的基础（700*700*1000mm）
2、C25混凝土基础制作、运输、浇筑
3、现浇构件钢筋制作、运输、安装
4、地脚螺栓制作、安装、运输
5、模板安拆、运输
6、其他</t>
    <phoneticPr fontId="5" type="noConversion"/>
  </si>
  <si>
    <t>m</t>
    <phoneticPr fontId="5" type="noConversion"/>
  </si>
  <si>
    <t>030409002201</t>
    <phoneticPr fontId="6" type="noConversion"/>
  </si>
  <si>
    <t>接地母线(-50×5热镀锌扁钢)
【工程内容】
1、敷设
2、防腐刷油
3、接地母线焊接
4、系统调试、检测验收
5、完成闭合接地母线敷设的其他一切相关工程内容及材料费用</t>
    <phoneticPr fontId="6" type="noConversion"/>
  </si>
  <si>
    <t>040206009001</t>
  </si>
  <si>
    <t>040206009002</t>
  </si>
  <si>
    <t>过路D100钢管管道铺设
【工程内容】
1、D100钢管铺设(沟槽连接)
2、管道、管件、伸缩节、堵头等及弯管的制作、安装
3、管道除锈、刷油、防腐
4、其他</t>
    <phoneticPr fontId="5" type="noConversion"/>
  </si>
  <si>
    <t>过路D200钢管管道铺设
【工程内容】
1、D200钢管铺设(沟槽连接)
2、管道、管件、伸缩节、堵头等及弯管的制作、安装
3、管道除锈、刷油、防腐
4、其他</t>
    <phoneticPr fontId="5" type="noConversion"/>
  </si>
  <si>
    <t>九、排水沟工程</t>
    <phoneticPr fontId="5" type="noConversion"/>
  </si>
  <si>
    <t>040506001001</t>
  </si>
  <si>
    <t>C15混凝土沟垫层
【工程内容】
1、C15混凝土垫层制作、运输、浇筑
2、其他</t>
    <phoneticPr fontId="5" type="noConversion"/>
  </si>
  <si>
    <t>040506001002</t>
  </si>
  <si>
    <t>C25混凝土沟底板
【工程内容】
1、C25混凝土垫层制作、运输、浇筑
2、其他</t>
    <phoneticPr fontId="5" type="noConversion"/>
  </si>
  <si>
    <t>040506003001</t>
  </si>
  <si>
    <t>沟（渠）砖墙砌筑
【工程内容】
1、M7.5水泥砂浆砌筑灰砂砖砖墙
2、其他</t>
  </si>
  <si>
    <t>040506004001</t>
    <phoneticPr fontId="5" type="noConversion"/>
  </si>
  <si>
    <t>预制C25混凝土盖板（格栅）（含模板）
【工程内容】
1、C25混凝土盖板（格栅）制作、运输、浇筑
2、预制混凝土盖板（格栅）采购、安装
3、模板安拆、运输
4、其他</t>
  </si>
  <si>
    <t>040506006001</t>
  </si>
  <si>
    <t>沟（渠）砖墙面1：2.5水泥砂浆抹面
【工程内容】
1、沟（渠）墙面抹1:2.5水泥砂浆 20mm厚
2、水泥砂浆制作、浇筑、运输
3、其他</t>
  </si>
  <si>
    <t>040506006002</t>
  </si>
  <si>
    <t>沟（渠）底1：2.5水泥砂浆找平
【工程内容】
1、沟（渠）底1:2.5水泥砂浆找平 20mm厚
2、水泥砂浆制作、浇筑、运输
3、其他</t>
  </si>
  <si>
    <t>基础垫层模板
【工程内容】
1、基础垫层模板制安、拆除、运输
2、其他</t>
    <phoneticPr fontId="5" type="noConversion"/>
  </si>
  <si>
    <t>基础模板
【工程内容】
1、基础模板制安、拆除、运输
2、其他</t>
    <phoneticPr fontId="5" type="noConversion"/>
  </si>
  <si>
    <t>040506008001</t>
  </si>
  <si>
    <t>排水沟钢筋
【工程内容】
1、排水沟钢筋制作、运输、安装
2、综合考虑盖板、底板各种型号的钢筋
3、其他</t>
    <phoneticPr fontId="5" type="noConversion"/>
  </si>
  <si>
    <t>建设项目投标报价汇总表</t>
  </si>
  <si>
    <t>单项工程名称</t>
  </si>
  <si>
    <t>金额（元）</t>
  </si>
  <si>
    <t>土石方工程</t>
    <phoneticPr fontId="2" type="noConversion"/>
  </si>
  <si>
    <t>道路工程</t>
    <phoneticPr fontId="2" type="noConversion"/>
  </si>
  <si>
    <t>排水管网工程</t>
    <phoneticPr fontId="2" type="noConversion"/>
  </si>
  <si>
    <t>砖砌检查井工程</t>
    <phoneticPr fontId="2" type="noConversion"/>
  </si>
  <si>
    <t>给水管道工程</t>
    <phoneticPr fontId="2" type="noConversion"/>
  </si>
  <si>
    <t>阀门井工程</t>
    <phoneticPr fontId="2" type="noConversion"/>
  </si>
  <si>
    <t>围墙工程</t>
    <phoneticPr fontId="2" type="noConversion"/>
  </si>
  <si>
    <t>排水沟工程</t>
    <phoneticPr fontId="2" type="noConversion"/>
  </si>
  <si>
    <t>工程项目合计</t>
    <phoneticPr fontId="2" type="noConversion"/>
  </si>
  <si>
    <t>税金（增值税9% ）</t>
    <phoneticPr fontId="2" type="noConversion"/>
  </si>
  <si>
    <t>合计</t>
    <phoneticPr fontId="2" type="noConversion"/>
  </si>
  <si>
    <t>沟槽回填碎石屑（或砂砾）
【工程内容】
1、回填碎石屑（或砂砾）压实(满足设计及施工规范要求)
2、综合考虑因工作面和放坡增加的碎石屑（或砂砾）回填量
3、分层压实，压实系数不小于95%
4、其他</t>
    <phoneticPr fontId="5" type="noConversion"/>
  </si>
  <si>
    <t xml:space="preserve">1、【工程量计算规则】：挖方清单项目工程量减基础、构筑物（含管道）埋入体积加原地面线至设计要求标高间的体积计算。
2、排水管道需回填碎石屑（或砂砾）必须由经发包人确认同意后方能施工。
</t>
    <phoneticPr fontId="5" type="noConversion"/>
  </si>
  <si>
    <t>D300HDPE污水双壁波纹管及100mm厚中粗砂基础铺设（S2级环刚度为8kn/㎡）
【工程内容】
1、D300mmHDPE污水双壁波纹管铺设(环刚度为8KN/㎡承插口管)
2、100mm厚中粗砂基础
3、管道接口综合考虑弹性密封圈、橡胶圈接口等接口形式
4、管道闭水试验
5、其他</t>
    <phoneticPr fontId="5" type="noConversion"/>
  </si>
  <si>
    <t>平入式单箅雨水进水井 井深1.0m内(重型球墨铸铁雨水口箅子井盖、井座)
【工程内容】
1、平入式单箅雨水进水井(详国标图集16S518)
2、MU15烧结普通砖M10水泥砂浆砌筑
3、C20砼底板 100mm厚
4、C20细石混凝土垫层 100厚
5、井内M10水水泥砂浆抹面
6、重型球墨铸铁雨水口箅子井盖、井座制安
7、混凝土制作、运输、浇筑
8、模板安拆、运输
9、其他及图集要求所有工序</t>
    <phoneticPr fontId="2" type="noConversion"/>
  </si>
  <si>
    <t>平入式双箅雨水进水井 井深1.0m内(重型球墨铸铁雨水口箅子井盖、井座)
【工程内容】
1、平入式双箅雨水进水井(详国标图集16S518)
2、MU15烧结普通砖M10水泥砂浆砌筑
3、C20砼底板 100mm厚
4、C20细石混凝土垫层 100厚
5、井内M10水水泥砂浆抹面
6、重型球墨铸铁雨水口箅子井盖、井座制安
7、混凝土制作、运输、浇筑
8、模板安拆、运输
9、其他及图集要求所有工序</t>
    <phoneticPr fontId="2" type="noConversion"/>
  </si>
  <si>
    <t>Φ700污水检查井砌筑 井深1.5m内(重型球墨铸铁井盖、井座)（参图集20S515）
【工程内容】
1、Φ700污水检查井砌筑 （沉砂井），井深1.5m内
2、MU15烧结普通砖M10水泥砂浆砌筑
3、C25砼垫层制作、运输、浇筑，厚度150mm
4、井内、外均用M10防水水泥砂浆抹面
5、C30砼井圈制作、运输、浇筑、安装
6、模板安拆、运输
7、Φ700重型球墨铸铁井盖、井座制安
8、井内踏步制作、运输、安装
9、井字架制安、拆除、运输
10、井内设置防坠网
11、其他及图集要求所有工序</t>
    <phoneticPr fontId="5" type="noConversion"/>
  </si>
  <si>
    <t>Φ1000污水检查井砌筑 井深1.5m内(重型球墨铸铁井盖、井座)（参图集20S515）
【工程内容】
1、Φ1000污水检查井砌筑 （沉砂井），井深1.5m内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</si>
  <si>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Φ1000污水检查井砌筑 井深2.0m内(重型球墨铸铁井盖、井座)（参图集20S515）
【工程内容】
1、Φ1000污水检查井砌筑 （沉砂井），井深2.0m内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</si>
  <si>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Φ1000污水检查井砌筑 井深2.5m内(重型球墨铸铁井盖、井座)（参图集20S515）
【工程内容】
1、Φ1000污水检查井砌筑 （沉砂井），井深2.5m内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</si>
  <si>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Φ800雨水检查井砌筑 井深1.5m内(重型球墨铸铁井盖、井座)（参图集20S515）
【工程内容】
1、Φ800雨水检查井砌筑 （沉砂井），井深1.5m内
2、MU15烧结普通砖M10水泥砂浆砌筑
3、C25砼垫层制作、运输、浇筑，厚度150mm
4、井内、外均用M10防水水泥砂浆抹面
5、C30砼井圈制作、运输、浇筑、安装
6、模板安拆、运输
7、Φ700重型球墨铸铁井盖、井座制安
8、井内踏步制作、运输、安装
9、井字架制安、拆除、运输
10、井内设置防坠网
11、其他及图集要求所有工序</t>
    <phoneticPr fontId="5" type="noConversion"/>
  </si>
  <si>
    <t>Φ1000雨水检查井砌筑 井深1.5m内(重型球墨铸铁井盖、井座)（参图集20S515）
【工程内容】
1、Φ1000雨水检查井砌筑 （沉砂井），井深1.5m内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</si>
  <si>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Φ1000雨水检查井砌筑 井深2.0m内(重型球墨铸铁井盖、井座)（参图集20S515）
【工程内容】
1、Φ1000雨水检查井砌筑 （沉砂井），井深2.0m内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</si>
  <si>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Φ1000雨水检查井砌筑 井深2.5m内(重型球墨铸铁井盖、井座)（参图集20S515）
【工程内容】
1、Φ1000雨水检查井砌筑 （沉砂井），井深2.5m内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</si>
  <si>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Φ1250雨水检查井砌筑 井深2.0m内(重型球墨铸铁井盖、井座)（参图集20S515）
【工程内容】
1、Φ1250雨水检查井砌筑 （沉砂井），井深2.0m内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</si>
  <si>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Φ1250雨水检查井砌筑 井深2.5m内(重型球墨铸铁井盖、井座)（参图集20S515）
【工程内容】
1、Φ1250雨水检查井砌筑 （沉砂井），井深2.5m内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</si>
  <si>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Φ1250雨水检查井砌筑 井深3.0m内(重型球墨铸铁井盖、井座)（参图集20S515）
【工程内容】
1、Φ1250雨水检查井砌筑 （沉砂井），井深3.0m内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</si>
  <si>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Φ1500雨水检查井砌筑 井深3.0m内(重型球墨铸铁井盖、井座)（参图集20S515）
【工程内容】
1、Φ1500雨水检查井砌筑 （沉砂井），井深3.0m内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</si>
  <si>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Φ1500雨水检查井砌筑 井深3.5m内(重型球墨铸铁井盖、井座)（参图集20S515）
【工程内容】
1、Φ1500雨水检查井砌筑 （沉砂井），井深3.5m内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</si>
  <si>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Φ1800雨水检查井砌筑 井深3.0m内(重型球墨铸铁井盖、井座)（参图集20S515）
【工程内容】
1、Φ1800雨水检查井砌筑 （沉砂井），井深3.0m内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</si>
  <si>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A1400*R1300雨水检查井砌筑 井深3.0m内(重型球墨铸铁井盖、井座)（参图集20S515）
【工程内容】
1、A1400*R1300雨水检查井砌筑 （沉砂井），井深3.0m内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</si>
  <si>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1700*1700雨水检查井砌筑 井深3.0m内(重型球墨铸铁井盖、井座)（参图集20S515）
【工程内容】
1、1700*1700雨水检查井砌筑 （沉砂井），井深3.0m内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</si>
  <si>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2100*2100雨水检查井砌筑 井深3.5m内(重型球墨铸铁井盖、井座)（参图集20S515）
【工程内容】
1、21002100雨水检查井砌筑 （沉砂井），井深3.5m内
2、MU15烧结普通砖M10水泥砂浆砌筑
3、C15砼垫层制作、运输、浇筑，厚度100mm
4、C30混凝土底板、盖板制作、运输、浇筑
5、井内、外均用M10防水水泥砂浆抹面
6、C30砼井圈制作、运输、浇筑、安装
7、钢筋制安、运输
8、模板安拆、运输
9、Φ700重型球墨铸铁井盖、井座制安
10、井内踏步制作、运输、安装
11、井字架制安、拆除、运输
12、井内设置防坠网
13、其他及图集要求所有工序</t>
    <phoneticPr fontId="5" type="noConversion"/>
  </si>
  <si>
    <t>七、室外电气工程</t>
    <phoneticPr fontId="5" type="noConversion"/>
  </si>
  <si>
    <t>室外电气工程</t>
    <phoneticPr fontId="2" type="noConversion"/>
  </si>
  <si>
    <t>030412007001</t>
    <phoneticPr fontId="5" type="noConversion"/>
  </si>
  <si>
    <t>030412007002</t>
    <phoneticPr fontId="5" type="noConversion"/>
  </si>
  <si>
    <t>太阳能智能路灯 灯高8米 （含灯具材料价）
工程内容
1、开箱清点、测位划线、打眼埋螺栓
2、铝合金壳体灯具安装（路灯光源为LED，120W，防护等级IP66）
3、支架制作、安装
4、暗装、灯具拚组固定、挂装饰部件
5、基础(接线盒)至灯具各部位的线管
6、接线、接焊线包头
7、系统调试
8、完成灯具安装的其他一切相关工程内容及材料费用</t>
    <phoneticPr fontId="5" type="noConversion"/>
  </si>
  <si>
    <t>太阳能智能路灯 灯高4米 （含灯具材料价）
【工程内容】
1、开箱清点、测位划线、打眼埋螺栓
2、铝合金壳体灯具安装（路灯光源为LED，50W，防护等级IP66）
3、支架制作、安装
4、暗装、灯具拚组固定、挂装饰部件
5、基础(接线盒)至灯具各部位的线管
6、接线、接焊线包头
7、系统调试
8、完成灯具安装的其他一切相关工程内容及材料费用</t>
    <phoneticPr fontId="5" type="noConversion"/>
  </si>
  <si>
    <t>D800HDPE雨水双壁波纹管及100mm厚中粗砂基础铺设（S2级环刚度为8kn/㎡）
【工程内容】
1、D800mmHDPE雨水双壁波纹管铺设(环刚度为8KN/㎡承插口管)
2、100mm厚中粗砂基础
3、管道接口综合考虑弹性密封圈、橡胶圈接口等接口形式
4、其他</t>
    <phoneticPr fontId="5" type="noConversion"/>
  </si>
  <si>
    <t>D1000HDPE雨水双壁波纹管及100mm厚中粗砂基础铺设（S2级环刚度为8kn/㎡）
【工程内容】
1、D1000mmHDPE雨水双壁波纹管铺设(环刚度为8KN/㎡承插口管)
2、100mm厚中粗砂基础
3、管道接口综合考虑弹性密封圈、橡胶圈接口等接口形式
4、其他</t>
    <phoneticPr fontId="5" type="noConversion"/>
  </si>
  <si>
    <t>D1200HDPE雨水双壁波纹管及100mm厚中粗砂基础铺设（S2级环刚度为8kn/㎡）
【工程内容】
1、D1200mmHDPE雨水双壁波纹管铺设(环刚度为8KN/㎡承插口管)
2、100mm厚中粗砂基础
3、管道接口综合考虑弹性密封圈、橡胶圈接口等接口形式
4、其他</t>
    <phoneticPr fontId="5" type="noConversion"/>
  </si>
  <si>
    <t/>
  </si>
  <si>
    <t>工程投标报价书</t>
    <phoneticPr fontId="2" type="noConversion"/>
  </si>
  <si>
    <t>建设单位:</t>
  </si>
  <si>
    <t>福建科达新能源科技有限公司</t>
    <phoneticPr fontId="2" type="noConversion"/>
  </si>
  <si>
    <t>工程名称:</t>
  </si>
  <si>
    <t>建筑面积:</t>
  </si>
  <si>
    <t>平方米</t>
  </si>
  <si>
    <t>工程造价:</t>
  </si>
  <si>
    <t>经济指标:</t>
  </si>
  <si>
    <t>元/平方米</t>
  </si>
  <si>
    <t>编 制 人:</t>
  </si>
  <si>
    <t>编制人证书编号:</t>
  </si>
  <si>
    <t>审 核 人:</t>
  </si>
  <si>
    <t>审核人证书编号:</t>
  </si>
  <si>
    <t>投标单位:</t>
    <phoneticPr fontId="2" type="noConversion"/>
  </si>
  <si>
    <t>投标日期:</t>
    <phoneticPr fontId="2" type="noConversion"/>
  </si>
  <si>
    <t>福建科达新能源二期五万吨石墨化负极材料生产线技改项目室外工程</t>
    <phoneticPr fontId="2" type="noConversion"/>
  </si>
  <si>
    <t>工程名称：福建科达新能源二期五万吨石墨化负极材料生产线技改项目室外工程</t>
    <phoneticPr fontId="2" type="noConversion"/>
  </si>
  <si>
    <t>工程名称：福建科达新能源二期五万吨石墨化负极材料生产线技改项目室外工程</t>
    <phoneticPr fontId="5" type="noConversion"/>
  </si>
  <si>
    <t>040201027002</t>
    <phoneticPr fontId="5" type="noConversion"/>
  </si>
  <si>
    <t>余方弃置（石方）
【工程内容】
1、挖掘机挖石、装车
2、自卸车运石（运距综合考虑）
3、石方整平及压实
4、其他</t>
    <phoneticPr fontId="5" type="noConversion"/>
  </si>
  <si>
    <t>040201029001</t>
  </si>
  <si>
    <t>挖石方
【工程内容】
1、石方（综合考虑各类石方）开挖(综合考虑鹰嘴或炮机等开挖方式)
2、挖掘机挖运、清理破碎石方
3、石方归堆，堆放整齐或就地填埋利用
4、其他</t>
    <phoneticPr fontId="5" type="noConversion"/>
  </si>
  <si>
    <t>①【工程量计算规则】：按发包人签认的需破除石方尺寸以体积计算。
②承包人同意按发包人签证要求办理签证结算，且需明确石方是否外运。</t>
    <phoneticPr fontId="2" type="noConversion"/>
  </si>
  <si>
    <t>040201027001</t>
    <phoneticPr fontId="5" type="noConversion"/>
  </si>
  <si>
    <t>①【工程量计算规则】：按发包人签认的需换填石方面积乘以填石深度以体积计算。
②承包人同意按发包人签证要求办理签证结算。</t>
  </si>
  <si>
    <t>软基换填毛石
【工程内容】
1、毛石运输、回填
2、分层压实，整平
3、其他</t>
    <phoneticPr fontId="5" type="noConversion"/>
  </si>
  <si>
    <t>040202010001</t>
    <phoneticPr fontId="5" type="noConversion"/>
  </si>
  <si>
    <t>30cm厚3:7灰土垫层
【工程内容】
1、路床（槽）整形、碾压，基底夯实处理
2、3:7灰土垫层铺筑30cm厚
3、管井周围或其他构筑物周边人工夯填
4、3:7灰土垫层制作、运输、压实
5、其他</t>
    <phoneticPr fontId="5" type="noConversion"/>
  </si>
  <si>
    <t>地面井字型植草砖铺设 250*190*60
【工程内容】
1、铺砌250*190*60mm井字型植草砖（综合各种颜色）
2、30厚中砂加6%水泥
3、其他</t>
  </si>
  <si>
    <t>040204002001</t>
    <phoneticPr fontId="5" type="noConversion"/>
  </si>
  <si>
    <t>按经有效确认的竣工图所示停车位面积以平方米计算（不含路侧石面积、石材围边面积）</t>
  </si>
  <si>
    <t>中粒式沥青混凝土道路面层（AC-16I）5cm厚铺筑 
【工程内容】                                              
1、清理杂物、洒铺沥青粘层（乳化沥青）
2、中粒式沥青混凝土（AC-16I）5cm厚铺筑、碾压
3、沥青混凝土养护
4、材料场内外运输
5、其他</t>
  </si>
  <si>
    <t>040203006001</t>
    <phoneticPr fontId="5" type="noConversion"/>
  </si>
  <si>
    <t>按经有效确认的竣工图所示道路沥青混凝土面层水平投影面积以平方米计算（不含路侧石面积）</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</si>
</sst>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00_);[Red]\(0.00\)"/>
    <numFmt numFmtId="178" formatCode="0.000_ "/>
  </numFmts>
  <fonts count="21" x14ac:knownFonts="1">
    <font>
      <sz val="11"/>
      <color theme="1"/>
      <name val="等线"/>
      <family val="2"/>
      <scheme val="minor"/>
    </font>
    <font>
      <sz val="11"/>
      <color theme="1"/>
      <name val="等线"/>
      <family val="2"/>
      <charset val="134"/>
      <scheme val="minor"/>
    </font>
    <font>
      <sz val="9"/>
      <name val="等线"/>
      <family val="3"/>
      <charset val="134"/>
      <scheme val="minor"/>
    </font>
    <font>
      <sz val="12"/>
      <name val="宋体"/>
      <family val="3"/>
      <charset val="134"/>
    </font>
    <font>
      <b/>
      <sz val="18"/>
      <name val="宋体"/>
      <family val="3"/>
      <charset val="134"/>
    </font>
    <font>
      <sz val="9"/>
      <name val="等线"/>
      <family val="2"/>
      <charset val="134"/>
      <scheme val="minor"/>
    </font>
    <font>
      <sz val="9"/>
      <name val="宋体"/>
      <family val="3"/>
      <charset val="134"/>
    </font>
    <font>
      <sz val="10"/>
      <name val="宋体"/>
      <family val="3"/>
      <charset val="134"/>
    </font>
    <font>
      <sz val="9"/>
      <color theme="1"/>
      <name val="等线"/>
      <family val="3"/>
      <charset val="134"/>
      <scheme val="minor"/>
    </font>
    <font>
      <sz val="10"/>
      <color indexed="8"/>
      <name val="Arial"/>
      <family val="2"/>
    </font>
    <font>
      <sz val="11"/>
      <color indexed="8"/>
      <name val="宋体"/>
      <family val="3"/>
      <charset val="134"/>
    </font>
    <font>
      <sz val="10"/>
      <name val="Helv"/>
      <family val="2"/>
    </font>
    <font>
      <sz val="12"/>
      <name val="Times New Roman"/>
      <family val="1"/>
    </font>
    <font>
      <b/>
      <sz val="20"/>
      <name val="宋体"/>
      <family val="3"/>
      <charset val="134"/>
    </font>
    <font>
      <sz val="18"/>
      <color indexed="8"/>
      <name val="宋体"/>
      <family val="3"/>
      <charset val="134"/>
    </font>
    <font>
      <sz val="9"/>
      <color indexed="8"/>
      <name val="宋体"/>
      <family val="3"/>
      <charset val="134"/>
    </font>
    <font>
      <sz val="20"/>
      <color indexed="8"/>
      <name val="宋体"/>
      <family val="3"/>
      <charset val="134"/>
    </font>
    <font>
      <sz val="20"/>
      <color indexed="8"/>
      <name val="Arial"/>
      <family val="2"/>
    </font>
    <font>
      <sz val="1"/>
      <color indexed="8"/>
      <name val="@方正舒体"/>
      <charset val="134"/>
    </font>
    <font>
      <sz val="1"/>
      <color indexed="8"/>
      <name val="@方正姚体"/>
      <charset val="134"/>
    </font>
    <font>
      <u/>
      <sz val="18"/>
      <color indexed="8"/>
      <name val="宋体"/>
      <family val="3"/>
      <charset val="134"/>
    </font>
  </fonts>
  <fills count="4">
    <fill>
      <patternFill patternType="none"/>
    </fill>
    <fill>
      <patternFill patternType="gray125"/>
    </fill>
    <fill>
      <patternFill patternType="solid">
        <fgColor indexed="9"/>
        <bgColor indexed="1"/>
      </patternFill>
    </fill>
    <fill>
      <patternFill patternType="solid">
        <fgColor theme="0"/>
        <bgColor indexed="64"/>
      </patternFill>
    </fill>
  </fills>
  <borders count="18">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8"/>
      </left>
      <right style="thin">
        <color indexed="8"/>
      </right>
      <top style="thin">
        <color indexed="8"/>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
    <xf numFmtId="0" fontId="0" fillId="0" borderId="0"/>
    <xf numFmtId="0" fontId="3" fillId="0" borderId="0"/>
    <xf numFmtId="0" fontId="1" fillId="0" borderId="0">
      <alignment vertical="center"/>
    </xf>
    <xf numFmtId="0" fontId="8" fillId="0" borderId="0"/>
    <xf numFmtId="0" fontId="10" fillId="0" borderId="0">
      <alignment vertical="center"/>
    </xf>
    <xf numFmtId="9" fontId="1" fillId="0" borderId="0" applyFont="0" applyFill="0" applyBorder="0" applyAlignment="0" applyProtection="0">
      <alignment vertical="center"/>
    </xf>
    <xf numFmtId="0" fontId="11" fillId="0" borderId="0"/>
    <xf numFmtId="0" fontId="12" fillId="0" borderId="0"/>
    <xf numFmtId="0" fontId="12" fillId="0" borderId="0"/>
    <xf numFmtId="0" fontId="8" fillId="0" borderId="0"/>
    <xf numFmtId="0" fontId="3" fillId="0" borderId="0">
      <alignment vertical="center"/>
    </xf>
    <xf numFmtId="0" fontId="3" fillId="0" borderId="0">
      <alignment vertical="center"/>
    </xf>
    <xf numFmtId="0" fontId="3" fillId="0" borderId="0">
      <alignment vertical="center"/>
    </xf>
    <xf numFmtId="0" fontId="3" fillId="0" borderId="0"/>
    <xf numFmtId="0" fontId="12" fillId="0" borderId="0"/>
    <xf numFmtId="0" fontId="9" fillId="0" borderId="0"/>
  </cellStyleXfs>
  <cellXfs count="111">
    <xf numFmtId="0" fontId="0" fillId="0" borderId="0" xfId="0"/>
    <xf numFmtId="0" fontId="1" fillId="0" borderId="0" xfId="2">
      <alignment vertical="center"/>
    </xf>
    <xf numFmtId="0" fontId="6" fillId="0" borderId="1" xfId="1" applyFont="1" applyFill="1" applyBorder="1" applyAlignment="1">
      <alignment vertical="center"/>
    </xf>
    <xf numFmtId="0" fontId="3" fillId="0" borderId="0" xfId="1" applyFont="1"/>
    <xf numFmtId="176" fontId="6" fillId="0" borderId="0" xfId="1" applyNumberFormat="1" applyFont="1" applyFill="1"/>
    <xf numFmtId="0" fontId="6" fillId="0" borderId="0" xfId="1" applyFont="1" applyFill="1" applyBorder="1" applyAlignment="1">
      <alignment vertical="center"/>
    </xf>
    <xf numFmtId="0" fontId="6" fillId="0" borderId="0" xfId="1" applyFont="1" applyFill="1" applyBorder="1" applyAlignment="1">
      <alignment vertical="center" wrapText="1"/>
    </xf>
    <xf numFmtId="0" fontId="7" fillId="0" borderId="2" xfId="1" applyNumberFormat="1" applyFont="1" applyFill="1" applyBorder="1" applyAlignment="1">
      <alignment horizontal="center" vertical="center" wrapText="1"/>
    </xf>
    <xf numFmtId="49" fontId="7" fillId="0" borderId="2" xfId="1" applyNumberFormat="1" applyFont="1" applyFill="1" applyBorder="1" applyAlignment="1">
      <alignment horizontal="center" vertical="center" wrapText="1"/>
    </xf>
    <xf numFmtId="177" fontId="7" fillId="0" borderId="2" xfId="1" applyNumberFormat="1" applyFont="1" applyFill="1" applyBorder="1" applyAlignment="1">
      <alignment horizontal="center" vertical="center" wrapText="1"/>
    </xf>
    <xf numFmtId="0" fontId="6" fillId="0" borderId="2" xfId="1" applyNumberFormat="1" applyFont="1" applyFill="1" applyBorder="1" applyAlignment="1">
      <alignment horizontal="left" vertical="center" wrapText="1"/>
    </xf>
    <xf numFmtId="176" fontId="7" fillId="0" borderId="2" xfId="1" applyNumberFormat="1"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49" fontId="6" fillId="0" borderId="2" xfId="1" applyNumberFormat="1" applyFont="1" applyFill="1" applyBorder="1" applyAlignment="1">
      <alignment horizontal="left" vertical="center" wrapText="1"/>
    </xf>
    <xf numFmtId="177" fontId="6" fillId="0" borderId="4" xfId="1" applyNumberFormat="1" applyFont="1" applyFill="1" applyBorder="1" applyAlignment="1">
      <alignment horizontal="left" vertical="center" wrapText="1"/>
    </xf>
    <xf numFmtId="2" fontId="1" fillId="0" borderId="0" xfId="2" applyNumberFormat="1">
      <alignment vertical="center"/>
    </xf>
    <xf numFmtId="0"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4" xfId="1" applyFont="1" applyFill="1" applyBorder="1" applyAlignment="1">
      <alignment horizontal="left" vertical="center" wrapText="1"/>
    </xf>
    <xf numFmtId="2" fontId="6" fillId="0" borderId="4" xfId="1"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77" fontId="6" fillId="0" borderId="4" xfId="1" applyNumberFormat="1" applyFont="1" applyFill="1" applyBorder="1" applyAlignment="1">
      <alignment vertical="center" wrapText="1"/>
    </xf>
    <xf numFmtId="49" fontId="6" fillId="0" borderId="4" xfId="1"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76" fontId="6" fillId="0" borderId="4" xfId="1" applyNumberFormat="1" applyFont="1" applyFill="1" applyBorder="1" applyAlignment="1">
      <alignment vertical="center" wrapText="1"/>
    </xf>
    <xf numFmtId="0" fontId="6" fillId="0" borderId="4" xfId="1" quotePrefix="1" applyNumberFormat="1" applyFont="1" applyFill="1" applyBorder="1" applyAlignment="1">
      <alignment horizontal="left" vertical="center" wrapText="1"/>
    </xf>
    <xf numFmtId="0" fontId="6" fillId="0" borderId="4" xfId="1" applyFont="1" applyFill="1" applyBorder="1" applyAlignment="1">
      <alignment horizontal="center" vertical="center" wrapText="1"/>
    </xf>
    <xf numFmtId="0" fontId="6" fillId="0" borderId="4" xfId="1" applyFont="1" applyFill="1" applyBorder="1" applyAlignment="1">
      <alignment vertical="center" wrapText="1"/>
    </xf>
    <xf numFmtId="0" fontId="6" fillId="0" borderId="4" xfId="4" applyNumberFormat="1" applyFont="1" applyFill="1" applyBorder="1" applyAlignment="1">
      <alignment horizontal="center" vertical="center" wrapText="1"/>
    </xf>
    <xf numFmtId="9" fontId="6" fillId="0" borderId="4" xfId="5" applyFont="1" applyFill="1" applyBorder="1" applyAlignment="1">
      <alignment horizontal="center" vertical="center" wrapText="1"/>
    </xf>
    <xf numFmtId="0" fontId="6" fillId="3" borderId="0" xfId="6" applyNumberFormat="1" applyFont="1" applyFill="1" applyBorder="1" applyAlignment="1">
      <alignment vertical="center"/>
    </xf>
    <xf numFmtId="0" fontId="6" fillId="3" borderId="0" xfId="2" applyFont="1" applyFill="1" applyAlignment="1"/>
    <xf numFmtId="177" fontId="6" fillId="0" borderId="4" xfId="1" applyNumberFormat="1" applyFont="1" applyFill="1" applyBorder="1" applyAlignment="1">
      <alignment horizontal="center" vertical="center" wrapText="1"/>
    </xf>
    <xf numFmtId="0" fontId="6" fillId="0" borderId="4" xfId="1"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177" fontId="6" fillId="0" borderId="4" xfId="1" applyNumberFormat="1" applyFont="1" applyFill="1" applyBorder="1" applyAlignment="1">
      <alignment horizontal="left" vertical="center" wrapText="1"/>
    </xf>
    <xf numFmtId="49" fontId="6" fillId="0" borderId="4" xfId="1"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top" wrapText="1"/>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177" fontId="6" fillId="0" borderId="4" xfId="0" applyNumberFormat="1" applyFont="1" applyFill="1" applyBorder="1" applyAlignment="1">
      <alignment horizontal="left" vertical="center" wrapText="1"/>
    </xf>
    <xf numFmtId="0" fontId="6" fillId="0" borderId="4" xfId="15" applyNumberFormat="1" applyFont="1" applyFill="1" applyBorder="1" applyAlignment="1">
      <alignment horizontal="left" vertical="center" wrapText="1"/>
    </xf>
    <xf numFmtId="0" fontId="0" fillId="0" borderId="4" xfId="0" applyBorder="1" applyAlignment="1">
      <alignment horizontal="center" vertical="center"/>
    </xf>
    <xf numFmtId="2" fontId="0" fillId="0" borderId="4" xfId="0" applyNumberFormat="1" applyBorder="1" applyAlignment="1">
      <alignment horizontal="center" vertical="center"/>
    </xf>
    <xf numFmtId="176" fontId="6" fillId="0" borderId="2" xfId="1" applyNumberFormat="1" applyFont="1" applyFill="1" applyBorder="1" applyAlignment="1">
      <alignment horizontal="center" vertical="center" wrapText="1"/>
    </xf>
    <xf numFmtId="176" fontId="7" fillId="2" borderId="3" xfId="3" applyNumberFormat="1" applyFont="1" applyFill="1" applyBorder="1" applyAlignment="1">
      <alignment horizontal="center" vertical="center" wrapText="1"/>
    </xf>
    <xf numFmtId="176" fontId="6" fillId="0" borderId="4" xfId="1" applyNumberFormat="1" applyFont="1" applyFill="1" applyBorder="1" applyAlignment="1">
      <alignment horizontal="left" vertical="center" wrapText="1"/>
    </xf>
    <xf numFmtId="176" fontId="6" fillId="0" borderId="4" xfId="4" applyNumberFormat="1" applyFont="1" applyFill="1" applyBorder="1" applyAlignment="1">
      <alignment horizontal="center" vertical="center" wrapText="1"/>
    </xf>
    <xf numFmtId="176" fontId="7" fillId="2" borderId="6" xfId="3" applyNumberFormat="1" applyFont="1" applyFill="1" applyBorder="1" applyAlignment="1">
      <alignment horizontal="center" vertical="center" wrapText="1"/>
    </xf>
    <xf numFmtId="176" fontId="7" fillId="2" borderId="4" xfId="3" applyNumberFormat="1" applyFont="1" applyFill="1" applyBorder="1" applyAlignment="1">
      <alignment horizontal="center" vertical="center" wrapText="1"/>
    </xf>
    <xf numFmtId="0" fontId="14" fillId="0" borderId="0" xfId="0" applyFont="1" applyFill="1" applyAlignment="1">
      <alignment horizontal="right" vertical="center" wrapText="1"/>
    </xf>
    <xf numFmtId="0" fontId="15" fillId="0" borderId="0" xfId="0" applyFont="1" applyFill="1" applyAlignment="1">
      <alignment horizontal="left" vertical="center" wrapText="1"/>
    </xf>
    <xf numFmtId="0" fontId="0" fillId="0" borderId="0" xfId="0" applyFont="1" applyFill="1" applyAlignment="1"/>
    <xf numFmtId="0" fontId="14" fillId="0" borderId="7"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14" fillId="0" borderId="9" xfId="0" applyFont="1" applyFill="1" applyBorder="1" applyAlignment="1">
      <alignment horizontal="righ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4" fillId="0" borderId="11" xfId="0" applyFont="1" applyFill="1" applyBorder="1" applyAlignment="1">
      <alignment horizontal="right" vertical="center" wrapText="1"/>
    </xf>
    <xf numFmtId="0" fontId="15" fillId="0" borderId="0" xfId="0" applyFont="1" applyFill="1" applyAlignment="1">
      <alignment horizontal="right" vertical="center" wrapText="1"/>
    </xf>
    <xf numFmtId="0" fontId="15" fillId="0" borderId="7" xfId="0" applyFont="1" applyFill="1" applyBorder="1" applyAlignment="1">
      <alignment horizontal="left" vertical="center" wrapText="1"/>
    </xf>
    <xf numFmtId="0" fontId="18" fillId="0" borderId="7" xfId="0" applyFont="1" applyFill="1" applyBorder="1" applyAlignment="1">
      <alignment horizontal="right" vertical="center" wrapText="1"/>
    </xf>
    <xf numFmtId="0" fontId="18" fillId="0" borderId="11" xfId="0" applyFont="1" applyFill="1" applyBorder="1" applyAlignment="1">
      <alignment horizontal="right" vertical="center" wrapText="1"/>
    </xf>
    <xf numFmtId="0" fontId="18" fillId="0" borderId="0" xfId="0" applyFont="1" applyFill="1" applyAlignment="1">
      <alignment horizontal="right" vertical="center" wrapText="1"/>
    </xf>
    <xf numFmtId="0" fontId="18" fillId="0" borderId="5"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4" fillId="0" borderId="0" xfId="0" applyFont="1" applyFill="1" applyAlignment="1">
      <alignment horizontal="left" vertical="center" wrapText="1"/>
    </xf>
    <xf numFmtId="0" fontId="19" fillId="0" borderId="7" xfId="0" applyFont="1" applyFill="1" applyBorder="1" applyAlignment="1">
      <alignment horizontal="right" vertical="center" wrapText="1"/>
    </xf>
    <xf numFmtId="0" fontId="19" fillId="0" borderId="11" xfId="0" applyFont="1" applyFill="1" applyBorder="1" applyAlignment="1">
      <alignment horizontal="right" vertical="center" wrapText="1"/>
    </xf>
    <xf numFmtId="0" fontId="19" fillId="0" borderId="0" xfId="0" applyFont="1" applyFill="1" applyAlignment="1">
      <alignment horizontal="right" vertical="center" wrapText="1"/>
    </xf>
    <xf numFmtId="0" fontId="19" fillId="0" borderId="5"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7" xfId="0" applyFont="1" applyFill="1" applyBorder="1" applyAlignment="1">
      <alignment horizontal="left" vertical="center" wrapText="1"/>
    </xf>
    <xf numFmtId="0" fontId="19" fillId="0" borderId="5" xfId="0" applyFont="1" applyFill="1" applyBorder="1" applyAlignment="1">
      <alignment horizontal="right" vertical="center" wrapText="1"/>
    </xf>
    <xf numFmtId="0" fontId="19" fillId="0" borderId="0" xfId="0" applyFont="1" applyFill="1" applyBorder="1" applyAlignment="1">
      <alignment horizontal="left" vertical="center" wrapText="1"/>
    </xf>
    <xf numFmtId="0" fontId="14" fillId="0" borderId="13" xfId="0" applyFont="1" applyFill="1" applyBorder="1" applyAlignment="1">
      <alignment horizontal="right" vertical="center" wrapText="1"/>
    </xf>
    <xf numFmtId="0" fontId="14" fillId="0" borderId="14" xfId="0" applyFont="1" applyFill="1" applyBorder="1" applyAlignment="1">
      <alignment horizontal="right" vertical="center" wrapText="1"/>
    </xf>
    <xf numFmtId="0" fontId="15" fillId="0" borderId="14"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5" fillId="0" borderId="15" xfId="0" applyFont="1" applyFill="1" applyBorder="1" applyAlignment="1">
      <alignment horizontal="left" vertical="center" wrapText="1"/>
    </xf>
    <xf numFmtId="176" fontId="6" fillId="0" borderId="0" xfId="1" applyNumberFormat="1" applyFont="1" applyFill="1" applyBorder="1" applyAlignment="1">
      <alignment horizontal="center" vertical="center" wrapText="1"/>
    </xf>
    <xf numFmtId="178" fontId="6" fillId="0" borderId="4" xfId="1" applyNumberFormat="1" applyFont="1" applyFill="1" applyBorder="1" applyAlignment="1">
      <alignment horizontal="center" vertical="center" wrapText="1"/>
    </xf>
    <xf numFmtId="178" fontId="6" fillId="0" borderId="4" xfId="0" applyNumberFormat="1" applyFont="1" applyFill="1" applyBorder="1" applyAlignment="1">
      <alignment horizontal="center" vertical="center" wrapText="1"/>
    </xf>
    <xf numFmtId="31" fontId="14"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17" fillId="0" borderId="0" xfId="0" applyFont="1" applyFill="1" applyAlignment="1"/>
    <xf numFmtId="0" fontId="14" fillId="0" borderId="1" xfId="0" applyFont="1" applyFill="1" applyBorder="1" applyAlignment="1">
      <alignment horizontal="left" vertical="center" wrapText="1"/>
    </xf>
    <xf numFmtId="0" fontId="14" fillId="0" borderId="12" xfId="0" applyFont="1" applyFill="1" applyBorder="1" applyAlignment="1">
      <alignment horizontal="left" vertical="center" wrapText="1"/>
    </xf>
    <xf numFmtId="2" fontId="14" fillId="0" borderId="1" xfId="0" applyNumberFormat="1" applyFont="1" applyFill="1" applyBorder="1" applyAlignment="1">
      <alignment horizontal="center" vertical="center" wrapText="1" shrinkToFit="1"/>
    </xf>
    <xf numFmtId="2" fontId="0" fillId="0" borderId="1" xfId="0" applyNumberFormat="1" applyFont="1" applyFill="1" applyBorder="1" applyAlignment="1">
      <alignment horizontal="center"/>
    </xf>
    <xf numFmtId="176" fontId="14" fillId="0" borderId="1" xfId="0" applyNumberFormat="1" applyFont="1" applyFill="1" applyBorder="1" applyAlignment="1">
      <alignment horizontal="center" vertical="center" wrapText="1" shrinkToFit="1"/>
    </xf>
    <xf numFmtId="176" fontId="0" fillId="0" borderId="1" xfId="0" applyNumberFormat="1" applyFont="1" applyFill="1" applyBorder="1" applyAlignment="1">
      <alignment horizontal="center"/>
    </xf>
    <xf numFmtId="0" fontId="14" fillId="0" borderId="0" xfId="0" applyFont="1" applyFill="1" applyAlignment="1">
      <alignment horizontal="left" vertical="center" wrapText="1"/>
    </xf>
    <xf numFmtId="0" fontId="14" fillId="0" borderId="0" xfId="0" applyFont="1" applyFill="1" applyAlignment="1">
      <alignment horizontal="right" vertical="center" wrapText="1"/>
    </xf>
    <xf numFmtId="0" fontId="20" fillId="0" borderId="1" xfId="0" applyFont="1" applyFill="1" applyBorder="1" applyAlignment="1">
      <alignment horizontal="center" vertical="center" wrapText="1"/>
    </xf>
    <xf numFmtId="0" fontId="13" fillId="2" borderId="0" xfId="3" applyFont="1" applyFill="1" applyBorder="1" applyAlignment="1">
      <alignment horizontal="center" vertical="center" wrapText="1"/>
    </xf>
    <xf numFmtId="0" fontId="7" fillId="2" borderId="0" xfId="3" applyFont="1" applyFill="1" applyBorder="1" applyAlignment="1">
      <alignment horizontal="left" wrapText="1"/>
    </xf>
    <xf numFmtId="0" fontId="7" fillId="2" borderId="4" xfId="3" applyFont="1" applyFill="1" applyBorder="1" applyAlignment="1">
      <alignment horizontal="center" vertical="center" wrapText="1"/>
    </xf>
    <xf numFmtId="0" fontId="4" fillId="0" borderId="0" xfId="1" applyFont="1" applyFill="1" applyAlignment="1">
      <alignment horizontal="center" vertical="center" wrapText="1"/>
    </xf>
    <xf numFmtId="0" fontId="6" fillId="3" borderId="5" xfId="6" applyNumberFormat="1" applyFont="1" applyFill="1" applyBorder="1" applyAlignment="1">
      <alignment horizontal="left" vertical="center" wrapText="1"/>
    </xf>
    <xf numFmtId="177" fontId="6" fillId="0" borderId="16" xfId="13" applyNumberFormat="1" applyFont="1" applyFill="1" applyBorder="1" applyAlignment="1">
      <alignment horizontal="left" vertical="center" wrapText="1"/>
    </xf>
    <xf numFmtId="177" fontId="6" fillId="0" borderId="17" xfId="13" applyNumberFormat="1" applyFont="1" applyFill="1" applyBorder="1" applyAlignment="1">
      <alignment horizontal="left" vertical="center" wrapText="1"/>
    </xf>
  </cellXfs>
  <cellStyles count="16">
    <cellStyle name="_ET_STYLE_NoName_00_" xfId="7"/>
    <cellStyle name="_ET_STYLE_NoName_00__2014版市政标准图定额量" xfId="8"/>
    <cellStyle name="Normal" xfId="9"/>
    <cellStyle name="Normal 2" xfId="3"/>
    <cellStyle name="百分比 2" xfId="5"/>
    <cellStyle name="常规" xfId="0" builtinId="0"/>
    <cellStyle name="常规 12" xfId="4"/>
    <cellStyle name="常规 2" xfId="2"/>
    <cellStyle name="常规 2 2" xfId="10"/>
    <cellStyle name="常规 4" xfId="11"/>
    <cellStyle name="常规 4 2 2 2" xfId="12"/>
    <cellStyle name="常规 5" xfId="13"/>
    <cellStyle name="常规 6" xfId="1"/>
    <cellStyle name="常规_广东地区" xfId="15"/>
    <cellStyle name="常规_沈阳海城暖通综合单价改" xfId="6"/>
    <cellStyle name="样式 1"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workbookViewId="0">
      <selection activeCell="F5" sqref="F5"/>
    </sheetView>
  </sheetViews>
  <sheetFormatPr defaultColWidth="7.75" defaultRowHeight="14.25" x14ac:dyDescent="0.2"/>
  <cols>
    <col min="1" max="2" width="1.25" style="60" customWidth="1"/>
    <col min="3" max="3" width="15.25" style="60" customWidth="1"/>
    <col min="4" max="4" width="8.625" style="60" customWidth="1"/>
    <col min="5" max="5" width="33.5" style="60" customWidth="1"/>
    <col min="6" max="6" width="15.875" style="60" customWidth="1"/>
    <col min="7" max="7" width="1.25" style="60" customWidth="1"/>
    <col min="8" max="256" width="7.75" style="60"/>
    <col min="257" max="258" width="1.25" style="60" customWidth="1"/>
    <col min="259" max="259" width="15.25" style="60" customWidth="1"/>
    <col min="260" max="260" width="8.625" style="60" customWidth="1"/>
    <col min="261" max="261" width="33.5" style="60" customWidth="1"/>
    <col min="262" max="262" width="15.875" style="60" customWidth="1"/>
    <col min="263" max="263" width="1.25" style="60" customWidth="1"/>
    <col min="264" max="512" width="7.75" style="60"/>
    <col min="513" max="514" width="1.25" style="60" customWidth="1"/>
    <col min="515" max="515" width="15.25" style="60" customWidth="1"/>
    <col min="516" max="516" width="8.625" style="60" customWidth="1"/>
    <col min="517" max="517" width="33.5" style="60" customWidth="1"/>
    <col min="518" max="518" width="15.875" style="60" customWidth="1"/>
    <col min="519" max="519" width="1.25" style="60" customWidth="1"/>
    <col min="520" max="768" width="7.75" style="60"/>
    <col min="769" max="770" width="1.25" style="60" customWidth="1"/>
    <col min="771" max="771" width="15.25" style="60" customWidth="1"/>
    <col min="772" max="772" width="8.625" style="60" customWidth="1"/>
    <col min="773" max="773" width="33.5" style="60" customWidth="1"/>
    <col min="774" max="774" width="15.875" style="60" customWidth="1"/>
    <col min="775" max="775" width="1.25" style="60" customWidth="1"/>
    <col min="776" max="1024" width="7.75" style="60"/>
    <col min="1025" max="1026" width="1.25" style="60" customWidth="1"/>
    <col min="1027" max="1027" width="15.25" style="60" customWidth="1"/>
    <col min="1028" max="1028" width="8.625" style="60" customWidth="1"/>
    <col min="1029" max="1029" width="33.5" style="60" customWidth="1"/>
    <col min="1030" max="1030" width="15.875" style="60" customWidth="1"/>
    <col min="1031" max="1031" width="1.25" style="60" customWidth="1"/>
    <col min="1032" max="1280" width="7.75" style="60"/>
    <col min="1281" max="1282" width="1.25" style="60" customWidth="1"/>
    <col min="1283" max="1283" width="15.25" style="60" customWidth="1"/>
    <col min="1284" max="1284" width="8.625" style="60" customWidth="1"/>
    <col min="1285" max="1285" width="33.5" style="60" customWidth="1"/>
    <col min="1286" max="1286" width="15.875" style="60" customWidth="1"/>
    <col min="1287" max="1287" width="1.25" style="60" customWidth="1"/>
    <col min="1288" max="1536" width="7.75" style="60"/>
    <col min="1537" max="1538" width="1.25" style="60" customWidth="1"/>
    <col min="1539" max="1539" width="15.25" style="60" customWidth="1"/>
    <col min="1540" max="1540" width="8.625" style="60" customWidth="1"/>
    <col min="1541" max="1541" width="33.5" style="60" customWidth="1"/>
    <col min="1542" max="1542" width="15.875" style="60" customWidth="1"/>
    <col min="1543" max="1543" width="1.25" style="60" customWidth="1"/>
    <col min="1544" max="1792" width="7.75" style="60"/>
    <col min="1793" max="1794" width="1.25" style="60" customWidth="1"/>
    <col min="1795" max="1795" width="15.25" style="60" customWidth="1"/>
    <col min="1796" max="1796" width="8.625" style="60" customWidth="1"/>
    <col min="1797" max="1797" width="33.5" style="60" customWidth="1"/>
    <col min="1798" max="1798" width="15.875" style="60" customWidth="1"/>
    <col min="1799" max="1799" width="1.25" style="60" customWidth="1"/>
    <col min="1800" max="2048" width="7.75" style="60"/>
    <col min="2049" max="2050" width="1.25" style="60" customWidth="1"/>
    <col min="2051" max="2051" width="15.25" style="60" customWidth="1"/>
    <col min="2052" max="2052" width="8.625" style="60" customWidth="1"/>
    <col min="2053" max="2053" width="33.5" style="60" customWidth="1"/>
    <col min="2054" max="2054" width="15.875" style="60" customWidth="1"/>
    <col min="2055" max="2055" width="1.25" style="60" customWidth="1"/>
    <col min="2056" max="2304" width="7.75" style="60"/>
    <col min="2305" max="2306" width="1.25" style="60" customWidth="1"/>
    <col min="2307" max="2307" width="15.25" style="60" customWidth="1"/>
    <col min="2308" max="2308" width="8.625" style="60" customWidth="1"/>
    <col min="2309" max="2309" width="33.5" style="60" customWidth="1"/>
    <col min="2310" max="2310" width="15.875" style="60" customWidth="1"/>
    <col min="2311" max="2311" width="1.25" style="60" customWidth="1"/>
    <col min="2312" max="2560" width="7.75" style="60"/>
    <col min="2561" max="2562" width="1.25" style="60" customWidth="1"/>
    <col min="2563" max="2563" width="15.25" style="60" customWidth="1"/>
    <col min="2564" max="2564" width="8.625" style="60" customWidth="1"/>
    <col min="2565" max="2565" width="33.5" style="60" customWidth="1"/>
    <col min="2566" max="2566" width="15.875" style="60" customWidth="1"/>
    <col min="2567" max="2567" width="1.25" style="60" customWidth="1"/>
    <col min="2568" max="2816" width="7.75" style="60"/>
    <col min="2817" max="2818" width="1.25" style="60" customWidth="1"/>
    <col min="2819" max="2819" width="15.25" style="60" customWidth="1"/>
    <col min="2820" max="2820" width="8.625" style="60" customWidth="1"/>
    <col min="2821" max="2821" width="33.5" style="60" customWidth="1"/>
    <col min="2822" max="2822" width="15.875" style="60" customWidth="1"/>
    <col min="2823" max="2823" width="1.25" style="60" customWidth="1"/>
    <col min="2824" max="3072" width="7.75" style="60"/>
    <col min="3073" max="3074" width="1.25" style="60" customWidth="1"/>
    <col min="3075" max="3075" width="15.25" style="60" customWidth="1"/>
    <col min="3076" max="3076" width="8.625" style="60" customWidth="1"/>
    <col min="3077" max="3077" width="33.5" style="60" customWidth="1"/>
    <col min="3078" max="3078" width="15.875" style="60" customWidth="1"/>
    <col min="3079" max="3079" width="1.25" style="60" customWidth="1"/>
    <col min="3080" max="3328" width="7.75" style="60"/>
    <col min="3329" max="3330" width="1.25" style="60" customWidth="1"/>
    <col min="3331" max="3331" width="15.25" style="60" customWidth="1"/>
    <col min="3332" max="3332" width="8.625" style="60" customWidth="1"/>
    <col min="3333" max="3333" width="33.5" style="60" customWidth="1"/>
    <col min="3334" max="3334" width="15.875" style="60" customWidth="1"/>
    <col min="3335" max="3335" width="1.25" style="60" customWidth="1"/>
    <col min="3336" max="3584" width="7.75" style="60"/>
    <col min="3585" max="3586" width="1.25" style="60" customWidth="1"/>
    <col min="3587" max="3587" width="15.25" style="60" customWidth="1"/>
    <col min="3588" max="3588" width="8.625" style="60" customWidth="1"/>
    <col min="3589" max="3589" width="33.5" style="60" customWidth="1"/>
    <col min="3590" max="3590" width="15.875" style="60" customWidth="1"/>
    <col min="3591" max="3591" width="1.25" style="60" customWidth="1"/>
    <col min="3592" max="3840" width="7.75" style="60"/>
    <col min="3841" max="3842" width="1.25" style="60" customWidth="1"/>
    <col min="3843" max="3843" width="15.25" style="60" customWidth="1"/>
    <col min="3844" max="3844" width="8.625" style="60" customWidth="1"/>
    <col min="3845" max="3845" width="33.5" style="60" customWidth="1"/>
    <col min="3846" max="3846" width="15.875" style="60" customWidth="1"/>
    <col min="3847" max="3847" width="1.25" style="60" customWidth="1"/>
    <col min="3848" max="4096" width="7.75" style="60"/>
    <col min="4097" max="4098" width="1.25" style="60" customWidth="1"/>
    <col min="4099" max="4099" width="15.25" style="60" customWidth="1"/>
    <col min="4100" max="4100" width="8.625" style="60" customWidth="1"/>
    <col min="4101" max="4101" width="33.5" style="60" customWidth="1"/>
    <col min="4102" max="4102" width="15.875" style="60" customWidth="1"/>
    <col min="4103" max="4103" width="1.25" style="60" customWidth="1"/>
    <col min="4104" max="4352" width="7.75" style="60"/>
    <col min="4353" max="4354" width="1.25" style="60" customWidth="1"/>
    <col min="4355" max="4355" width="15.25" style="60" customWidth="1"/>
    <col min="4356" max="4356" width="8.625" style="60" customWidth="1"/>
    <col min="4357" max="4357" width="33.5" style="60" customWidth="1"/>
    <col min="4358" max="4358" width="15.875" style="60" customWidth="1"/>
    <col min="4359" max="4359" width="1.25" style="60" customWidth="1"/>
    <col min="4360" max="4608" width="7.75" style="60"/>
    <col min="4609" max="4610" width="1.25" style="60" customWidth="1"/>
    <col min="4611" max="4611" width="15.25" style="60" customWidth="1"/>
    <col min="4612" max="4612" width="8.625" style="60" customWidth="1"/>
    <col min="4613" max="4613" width="33.5" style="60" customWidth="1"/>
    <col min="4614" max="4614" width="15.875" style="60" customWidth="1"/>
    <col min="4615" max="4615" width="1.25" style="60" customWidth="1"/>
    <col min="4616" max="4864" width="7.75" style="60"/>
    <col min="4865" max="4866" width="1.25" style="60" customWidth="1"/>
    <col min="4867" max="4867" width="15.25" style="60" customWidth="1"/>
    <col min="4868" max="4868" width="8.625" style="60" customWidth="1"/>
    <col min="4869" max="4869" width="33.5" style="60" customWidth="1"/>
    <col min="4870" max="4870" width="15.875" style="60" customWidth="1"/>
    <col min="4871" max="4871" width="1.25" style="60" customWidth="1"/>
    <col min="4872" max="5120" width="7.75" style="60"/>
    <col min="5121" max="5122" width="1.25" style="60" customWidth="1"/>
    <col min="5123" max="5123" width="15.25" style="60" customWidth="1"/>
    <col min="5124" max="5124" width="8.625" style="60" customWidth="1"/>
    <col min="5125" max="5125" width="33.5" style="60" customWidth="1"/>
    <col min="5126" max="5126" width="15.875" style="60" customWidth="1"/>
    <col min="5127" max="5127" width="1.25" style="60" customWidth="1"/>
    <col min="5128" max="5376" width="7.75" style="60"/>
    <col min="5377" max="5378" width="1.25" style="60" customWidth="1"/>
    <col min="5379" max="5379" width="15.25" style="60" customWidth="1"/>
    <col min="5380" max="5380" width="8.625" style="60" customWidth="1"/>
    <col min="5381" max="5381" width="33.5" style="60" customWidth="1"/>
    <col min="5382" max="5382" width="15.875" style="60" customWidth="1"/>
    <col min="5383" max="5383" width="1.25" style="60" customWidth="1"/>
    <col min="5384" max="5632" width="7.75" style="60"/>
    <col min="5633" max="5634" width="1.25" style="60" customWidth="1"/>
    <col min="5635" max="5635" width="15.25" style="60" customWidth="1"/>
    <col min="5636" max="5636" width="8.625" style="60" customWidth="1"/>
    <col min="5637" max="5637" width="33.5" style="60" customWidth="1"/>
    <col min="5638" max="5638" width="15.875" style="60" customWidth="1"/>
    <col min="5639" max="5639" width="1.25" style="60" customWidth="1"/>
    <col min="5640" max="5888" width="7.75" style="60"/>
    <col min="5889" max="5890" width="1.25" style="60" customWidth="1"/>
    <col min="5891" max="5891" width="15.25" style="60" customWidth="1"/>
    <col min="5892" max="5892" width="8.625" style="60" customWidth="1"/>
    <col min="5893" max="5893" width="33.5" style="60" customWidth="1"/>
    <col min="5894" max="5894" width="15.875" style="60" customWidth="1"/>
    <col min="5895" max="5895" width="1.25" style="60" customWidth="1"/>
    <col min="5896" max="6144" width="7.75" style="60"/>
    <col min="6145" max="6146" width="1.25" style="60" customWidth="1"/>
    <col min="6147" max="6147" width="15.25" style="60" customWidth="1"/>
    <col min="6148" max="6148" width="8.625" style="60" customWidth="1"/>
    <col min="6149" max="6149" width="33.5" style="60" customWidth="1"/>
    <col min="6150" max="6150" width="15.875" style="60" customWidth="1"/>
    <col min="6151" max="6151" width="1.25" style="60" customWidth="1"/>
    <col min="6152" max="6400" width="7.75" style="60"/>
    <col min="6401" max="6402" width="1.25" style="60" customWidth="1"/>
    <col min="6403" max="6403" width="15.25" style="60" customWidth="1"/>
    <col min="6404" max="6404" width="8.625" style="60" customWidth="1"/>
    <col min="6405" max="6405" width="33.5" style="60" customWidth="1"/>
    <col min="6406" max="6406" width="15.875" style="60" customWidth="1"/>
    <col min="6407" max="6407" width="1.25" style="60" customWidth="1"/>
    <col min="6408" max="6656" width="7.75" style="60"/>
    <col min="6657" max="6658" width="1.25" style="60" customWidth="1"/>
    <col min="6659" max="6659" width="15.25" style="60" customWidth="1"/>
    <col min="6660" max="6660" width="8.625" style="60" customWidth="1"/>
    <col min="6661" max="6661" width="33.5" style="60" customWidth="1"/>
    <col min="6662" max="6662" width="15.875" style="60" customWidth="1"/>
    <col min="6663" max="6663" width="1.25" style="60" customWidth="1"/>
    <col min="6664" max="6912" width="7.75" style="60"/>
    <col min="6913" max="6914" width="1.25" style="60" customWidth="1"/>
    <col min="6915" max="6915" width="15.25" style="60" customWidth="1"/>
    <col min="6916" max="6916" width="8.625" style="60" customWidth="1"/>
    <col min="6917" max="6917" width="33.5" style="60" customWidth="1"/>
    <col min="6918" max="6918" width="15.875" style="60" customWidth="1"/>
    <col min="6919" max="6919" width="1.25" style="60" customWidth="1"/>
    <col min="6920" max="7168" width="7.75" style="60"/>
    <col min="7169" max="7170" width="1.25" style="60" customWidth="1"/>
    <col min="7171" max="7171" width="15.25" style="60" customWidth="1"/>
    <col min="7172" max="7172" width="8.625" style="60" customWidth="1"/>
    <col min="7173" max="7173" width="33.5" style="60" customWidth="1"/>
    <col min="7174" max="7174" width="15.875" style="60" customWidth="1"/>
    <col min="7175" max="7175" width="1.25" style="60" customWidth="1"/>
    <col min="7176" max="7424" width="7.75" style="60"/>
    <col min="7425" max="7426" width="1.25" style="60" customWidth="1"/>
    <col min="7427" max="7427" width="15.25" style="60" customWidth="1"/>
    <col min="7428" max="7428" width="8.625" style="60" customWidth="1"/>
    <col min="7429" max="7429" width="33.5" style="60" customWidth="1"/>
    <col min="7430" max="7430" width="15.875" style="60" customWidth="1"/>
    <col min="7431" max="7431" width="1.25" style="60" customWidth="1"/>
    <col min="7432" max="7680" width="7.75" style="60"/>
    <col min="7681" max="7682" width="1.25" style="60" customWidth="1"/>
    <col min="7683" max="7683" width="15.25" style="60" customWidth="1"/>
    <col min="7684" max="7684" width="8.625" style="60" customWidth="1"/>
    <col min="7685" max="7685" width="33.5" style="60" customWidth="1"/>
    <col min="7686" max="7686" width="15.875" style="60" customWidth="1"/>
    <col min="7687" max="7687" width="1.25" style="60" customWidth="1"/>
    <col min="7688" max="7936" width="7.75" style="60"/>
    <col min="7937" max="7938" width="1.25" style="60" customWidth="1"/>
    <col min="7939" max="7939" width="15.25" style="60" customWidth="1"/>
    <col min="7940" max="7940" width="8.625" style="60" customWidth="1"/>
    <col min="7941" max="7941" width="33.5" style="60" customWidth="1"/>
    <col min="7942" max="7942" width="15.875" style="60" customWidth="1"/>
    <col min="7943" max="7943" width="1.25" style="60" customWidth="1"/>
    <col min="7944" max="8192" width="7.75" style="60"/>
    <col min="8193" max="8194" width="1.25" style="60" customWidth="1"/>
    <col min="8195" max="8195" width="15.25" style="60" customWidth="1"/>
    <col min="8196" max="8196" width="8.625" style="60" customWidth="1"/>
    <col min="8197" max="8197" width="33.5" style="60" customWidth="1"/>
    <col min="8198" max="8198" width="15.875" style="60" customWidth="1"/>
    <col min="8199" max="8199" width="1.25" style="60" customWidth="1"/>
    <col min="8200" max="8448" width="7.75" style="60"/>
    <col min="8449" max="8450" width="1.25" style="60" customWidth="1"/>
    <col min="8451" max="8451" width="15.25" style="60" customWidth="1"/>
    <col min="8452" max="8452" width="8.625" style="60" customWidth="1"/>
    <col min="8453" max="8453" width="33.5" style="60" customWidth="1"/>
    <col min="8454" max="8454" width="15.875" style="60" customWidth="1"/>
    <col min="8455" max="8455" width="1.25" style="60" customWidth="1"/>
    <col min="8456" max="8704" width="7.75" style="60"/>
    <col min="8705" max="8706" width="1.25" style="60" customWidth="1"/>
    <col min="8707" max="8707" width="15.25" style="60" customWidth="1"/>
    <col min="8708" max="8708" width="8.625" style="60" customWidth="1"/>
    <col min="8709" max="8709" width="33.5" style="60" customWidth="1"/>
    <col min="8710" max="8710" width="15.875" style="60" customWidth="1"/>
    <col min="8711" max="8711" width="1.25" style="60" customWidth="1"/>
    <col min="8712" max="8960" width="7.75" style="60"/>
    <col min="8961" max="8962" width="1.25" style="60" customWidth="1"/>
    <col min="8963" max="8963" width="15.25" style="60" customWidth="1"/>
    <col min="8964" max="8964" width="8.625" style="60" customWidth="1"/>
    <col min="8965" max="8965" width="33.5" style="60" customWidth="1"/>
    <col min="8966" max="8966" width="15.875" style="60" customWidth="1"/>
    <col min="8967" max="8967" width="1.25" style="60" customWidth="1"/>
    <col min="8968" max="9216" width="7.75" style="60"/>
    <col min="9217" max="9218" width="1.25" style="60" customWidth="1"/>
    <col min="9219" max="9219" width="15.25" style="60" customWidth="1"/>
    <col min="9220" max="9220" width="8.625" style="60" customWidth="1"/>
    <col min="9221" max="9221" width="33.5" style="60" customWidth="1"/>
    <col min="9222" max="9222" width="15.875" style="60" customWidth="1"/>
    <col min="9223" max="9223" width="1.25" style="60" customWidth="1"/>
    <col min="9224" max="9472" width="7.75" style="60"/>
    <col min="9473" max="9474" width="1.25" style="60" customWidth="1"/>
    <col min="9475" max="9475" width="15.25" style="60" customWidth="1"/>
    <col min="9476" max="9476" width="8.625" style="60" customWidth="1"/>
    <col min="9477" max="9477" width="33.5" style="60" customWidth="1"/>
    <col min="9478" max="9478" width="15.875" style="60" customWidth="1"/>
    <col min="9479" max="9479" width="1.25" style="60" customWidth="1"/>
    <col min="9480" max="9728" width="7.75" style="60"/>
    <col min="9729" max="9730" width="1.25" style="60" customWidth="1"/>
    <col min="9731" max="9731" width="15.25" style="60" customWidth="1"/>
    <col min="9732" max="9732" width="8.625" style="60" customWidth="1"/>
    <col min="9733" max="9733" width="33.5" style="60" customWidth="1"/>
    <col min="9734" max="9734" width="15.875" style="60" customWidth="1"/>
    <col min="9735" max="9735" width="1.25" style="60" customWidth="1"/>
    <col min="9736" max="9984" width="7.75" style="60"/>
    <col min="9985" max="9986" width="1.25" style="60" customWidth="1"/>
    <col min="9987" max="9987" width="15.25" style="60" customWidth="1"/>
    <col min="9988" max="9988" width="8.625" style="60" customWidth="1"/>
    <col min="9989" max="9989" width="33.5" style="60" customWidth="1"/>
    <col min="9990" max="9990" width="15.875" style="60" customWidth="1"/>
    <col min="9991" max="9991" width="1.25" style="60" customWidth="1"/>
    <col min="9992" max="10240" width="7.75" style="60"/>
    <col min="10241" max="10242" width="1.25" style="60" customWidth="1"/>
    <col min="10243" max="10243" width="15.25" style="60" customWidth="1"/>
    <col min="10244" max="10244" width="8.625" style="60" customWidth="1"/>
    <col min="10245" max="10245" width="33.5" style="60" customWidth="1"/>
    <col min="10246" max="10246" width="15.875" style="60" customWidth="1"/>
    <col min="10247" max="10247" width="1.25" style="60" customWidth="1"/>
    <col min="10248" max="10496" width="7.75" style="60"/>
    <col min="10497" max="10498" width="1.25" style="60" customWidth="1"/>
    <col min="10499" max="10499" width="15.25" style="60" customWidth="1"/>
    <col min="10500" max="10500" width="8.625" style="60" customWidth="1"/>
    <col min="10501" max="10501" width="33.5" style="60" customWidth="1"/>
    <col min="10502" max="10502" width="15.875" style="60" customWidth="1"/>
    <col min="10503" max="10503" width="1.25" style="60" customWidth="1"/>
    <col min="10504" max="10752" width="7.75" style="60"/>
    <col min="10753" max="10754" width="1.25" style="60" customWidth="1"/>
    <col min="10755" max="10755" width="15.25" style="60" customWidth="1"/>
    <col min="10756" max="10756" width="8.625" style="60" customWidth="1"/>
    <col min="10757" max="10757" width="33.5" style="60" customWidth="1"/>
    <col min="10758" max="10758" width="15.875" style="60" customWidth="1"/>
    <col min="10759" max="10759" width="1.25" style="60" customWidth="1"/>
    <col min="10760" max="11008" width="7.75" style="60"/>
    <col min="11009" max="11010" width="1.25" style="60" customWidth="1"/>
    <col min="11011" max="11011" width="15.25" style="60" customWidth="1"/>
    <col min="11012" max="11012" width="8.625" style="60" customWidth="1"/>
    <col min="11013" max="11013" width="33.5" style="60" customWidth="1"/>
    <col min="11014" max="11014" width="15.875" style="60" customWidth="1"/>
    <col min="11015" max="11015" width="1.25" style="60" customWidth="1"/>
    <col min="11016" max="11264" width="7.75" style="60"/>
    <col min="11265" max="11266" width="1.25" style="60" customWidth="1"/>
    <col min="11267" max="11267" width="15.25" style="60" customWidth="1"/>
    <col min="11268" max="11268" width="8.625" style="60" customWidth="1"/>
    <col min="11269" max="11269" width="33.5" style="60" customWidth="1"/>
    <col min="11270" max="11270" width="15.875" style="60" customWidth="1"/>
    <col min="11271" max="11271" width="1.25" style="60" customWidth="1"/>
    <col min="11272" max="11520" width="7.75" style="60"/>
    <col min="11521" max="11522" width="1.25" style="60" customWidth="1"/>
    <col min="11523" max="11523" width="15.25" style="60" customWidth="1"/>
    <col min="11524" max="11524" width="8.625" style="60" customWidth="1"/>
    <col min="11525" max="11525" width="33.5" style="60" customWidth="1"/>
    <col min="11526" max="11526" width="15.875" style="60" customWidth="1"/>
    <col min="11527" max="11527" width="1.25" style="60" customWidth="1"/>
    <col min="11528" max="11776" width="7.75" style="60"/>
    <col min="11777" max="11778" width="1.25" style="60" customWidth="1"/>
    <col min="11779" max="11779" width="15.25" style="60" customWidth="1"/>
    <col min="11780" max="11780" width="8.625" style="60" customWidth="1"/>
    <col min="11781" max="11781" width="33.5" style="60" customWidth="1"/>
    <col min="11782" max="11782" width="15.875" style="60" customWidth="1"/>
    <col min="11783" max="11783" width="1.25" style="60" customWidth="1"/>
    <col min="11784" max="12032" width="7.75" style="60"/>
    <col min="12033" max="12034" width="1.25" style="60" customWidth="1"/>
    <col min="12035" max="12035" width="15.25" style="60" customWidth="1"/>
    <col min="12036" max="12036" width="8.625" style="60" customWidth="1"/>
    <col min="12037" max="12037" width="33.5" style="60" customWidth="1"/>
    <col min="12038" max="12038" width="15.875" style="60" customWidth="1"/>
    <col min="12039" max="12039" width="1.25" style="60" customWidth="1"/>
    <col min="12040" max="12288" width="7.75" style="60"/>
    <col min="12289" max="12290" width="1.25" style="60" customWidth="1"/>
    <col min="12291" max="12291" width="15.25" style="60" customWidth="1"/>
    <col min="12292" max="12292" width="8.625" style="60" customWidth="1"/>
    <col min="12293" max="12293" width="33.5" style="60" customWidth="1"/>
    <col min="12294" max="12294" width="15.875" style="60" customWidth="1"/>
    <col min="12295" max="12295" width="1.25" style="60" customWidth="1"/>
    <col min="12296" max="12544" width="7.75" style="60"/>
    <col min="12545" max="12546" width="1.25" style="60" customWidth="1"/>
    <col min="12547" max="12547" width="15.25" style="60" customWidth="1"/>
    <col min="12548" max="12548" width="8.625" style="60" customWidth="1"/>
    <col min="12549" max="12549" width="33.5" style="60" customWidth="1"/>
    <col min="12550" max="12550" width="15.875" style="60" customWidth="1"/>
    <col min="12551" max="12551" width="1.25" style="60" customWidth="1"/>
    <col min="12552" max="12800" width="7.75" style="60"/>
    <col min="12801" max="12802" width="1.25" style="60" customWidth="1"/>
    <col min="12803" max="12803" width="15.25" style="60" customWidth="1"/>
    <col min="12804" max="12804" width="8.625" style="60" customWidth="1"/>
    <col min="12805" max="12805" width="33.5" style="60" customWidth="1"/>
    <col min="12806" max="12806" width="15.875" style="60" customWidth="1"/>
    <col min="12807" max="12807" width="1.25" style="60" customWidth="1"/>
    <col min="12808" max="13056" width="7.75" style="60"/>
    <col min="13057" max="13058" width="1.25" style="60" customWidth="1"/>
    <col min="13059" max="13059" width="15.25" style="60" customWidth="1"/>
    <col min="13060" max="13060" width="8.625" style="60" customWidth="1"/>
    <col min="13061" max="13061" width="33.5" style="60" customWidth="1"/>
    <col min="13062" max="13062" width="15.875" style="60" customWidth="1"/>
    <col min="13063" max="13063" width="1.25" style="60" customWidth="1"/>
    <col min="13064" max="13312" width="7.75" style="60"/>
    <col min="13313" max="13314" width="1.25" style="60" customWidth="1"/>
    <col min="13315" max="13315" width="15.25" style="60" customWidth="1"/>
    <col min="13316" max="13316" width="8.625" style="60" customWidth="1"/>
    <col min="13317" max="13317" width="33.5" style="60" customWidth="1"/>
    <col min="13318" max="13318" width="15.875" style="60" customWidth="1"/>
    <col min="13319" max="13319" width="1.25" style="60" customWidth="1"/>
    <col min="13320" max="13568" width="7.75" style="60"/>
    <col min="13569" max="13570" width="1.25" style="60" customWidth="1"/>
    <col min="13571" max="13571" width="15.25" style="60" customWidth="1"/>
    <col min="13572" max="13572" width="8.625" style="60" customWidth="1"/>
    <col min="13573" max="13573" width="33.5" style="60" customWidth="1"/>
    <col min="13574" max="13574" width="15.875" style="60" customWidth="1"/>
    <col min="13575" max="13575" width="1.25" style="60" customWidth="1"/>
    <col min="13576" max="13824" width="7.75" style="60"/>
    <col min="13825" max="13826" width="1.25" style="60" customWidth="1"/>
    <col min="13827" max="13827" width="15.25" style="60" customWidth="1"/>
    <col min="13828" max="13828" width="8.625" style="60" customWidth="1"/>
    <col min="13829" max="13829" width="33.5" style="60" customWidth="1"/>
    <col min="13830" max="13830" width="15.875" style="60" customWidth="1"/>
    <col min="13831" max="13831" width="1.25" style="60" customWidth="1"/>
    <col min="13832" max="14080" width="7.75" style="60"/>
    <col min="14081" max="14082" width="1.25" style="60" customWidth="1"/>
    <col min="14083" max="14083" width="15.25" style="60" customWidth="1"/>
    <col min="14084" max="14084" width="8.625" style="60" customWidth="1"/>
    <col min="14085" max="14085" width="33.5" style="60" customWidth="1"/>
    <col min="14086" max="14086" width="15.875" style="60" customWidth="1"/>
    <col min="14087" max="14087" width="1.25" style="60" customWidth="1"/>
    <col min="14088" max="14336" width="7.75" style="60"/>
    <col min="14337" max="14338" width="1.25" style="60" customWidth="1"/>
    <col min="14339" max="14339" width="15.25" style="60" customWidth="1"/>
    <col min="14340" max="14340" width="8.625" style="60" customWidth="1"/>
    <col min="14341" max="14341" width="33.5" style="60" customWidth="1"/>
    <col min="14342" max="14342" width="15.875" style="60" customWidth="1"/>
    <col min="14343" max="14343" width="1.25" style="60" customWidth="1"/>
    <col min="14344" max="14592" width="7.75" style="60"/>
    <col min="14593" max="14594" width="1.25" style="60" customWidth="1"/>
    <col min="14595" max="14595" width="15.25" style="60" customWidth="1"/>
    <col min="14596" max="14596" width="8.625" style="60" customWidth="1"/>
    <col min="14597" max="14597" width="33.5" style="60" customWidth="1"/>
    <col min="14598" max="14598" width="15.875" style="60" customWidth="1"/>
    <col min="14599" max="14599" width="1.25" style="60" customWidth="1"/>
    <col min="14600" max="14848" width="7.75" style="60"/>
    <col min="14849" max="14850" width="1.25" style="60" customWidth="1"/>
    <col min="14851" max="14851" width="15.25" style="60" customWidth="1"/>
    <col min="14852" max="14852" width="8.625" style="60" customWidth="1"/>
    <col min="14853" max="14853" width="33.5" style="60" customWidth="1"/>
    <col min="14854" max="14854" width="15.875" style="60" customWidth="1"/>
    <col min="14855" max="14855" width="1.25" style="60" customWidth="1"/>
    <col min="14856" max="15104" width="7.75" style="60"/>
    <col min="15105" max="15106" width="1.25" style="60" customWidth="1"/>
    <col min="15107" max="15107" width="15.25" style="60" customWidth="1"/>
    <col min="15108" max="15108" width="8.625" style="60" customWidth="1"/>
    <col min="15109" max="15109" width="33.5" style="60" customWidth="1"/>
    <col min="15110" max="15110" width="15.875" style="60" customWidth="1"/>
    <col min="15111" max="15111" width="1.25" style="60" customWidth="1"/>
    <col min="15112" max="15360" width="7.75" style="60"/>
    <col min="15361" max="15362" width="1.25" style="60" customWidth="1"/>
    <col min="15363" max="15363" width="15.25" style="60" customWidth="1"/>
    <col min="15364" max="15364" width="8.625" style="60" customWidth="1"/>
    <col min="15365" max="15365" width="33.5" style="60" customWidth="1"/>
    <col min="15366" max="15366" width="15.875" style="60" customWidth="1"/>
    <col min="15367" max="15367" width="1.25" style="60" customWidth="1"/>
    <col min="15368" max="15616" width="7.75" style="60"/>
    <col min="15617" max="15618" width="1.25" style="60" customWidth="1"/>
    <col min="15619" max="15619" width="15.25" style="60" customWidth="1"/>
    <col min="15620" max="15620" width="8.625" style="60" customWidth="1"/>
    <col min="15621" max="15621" width="33.5" style="60" customWidth="1"/>
    <col min="15622" max="15622" width="15.875" style="60" customWidth="1"/>
    <col min="15623" max="15623" width="1.25" style="60" customWidth="1"/>
    <col min="15624" max="15872" width="7.75" style="60"/>
    <col min="15873" max="15874" width="1.25" style="60" customWidth="1"/>
    <col min="15875" max="15875" width="15.25" style="60" customWidth="1"/>
    <col min="15876" max="15876" width="8.625" style="60" customWidth="1"/>
    <col min="15877" max="15877" width="33.5" style="60" customWidth="1"/>
    <col min="15878" max="15878" width="15.875" style="60" customWidth="1"/>
    <col min="15879" max="15879" width="1.25" style="60" customWidth="1"/>
    <col min="15880" max="16128" width="7.75" style="60"/>
    <col min="16129" max="16130" width="1.25" style="60" customWidth="1"/>
    <col min="16131" max="16131" width="15.25" style="60" customWidth="1"/>
    <col min="16132" max="16132" width="8.625" style="60" customWidth="1"/>
    <col min="16133" max="16133" width="33.5" style="60" customWidth="1"/>
    <col min="16134" max="16134" width="15.875" style="60" customWidth="1"/>
    <col min="16135" max="16135" width="1.25" style="60" customWidth="1"/>
    <col min="16136" max="16384" width="7.75" style="60"/>
  </cols>
  <sheetData>
    <row r="1" spans="1:7" ht="23.25" thickBot="1" x14ac:dyDescent="0.25">
      <c r="A1" s="58" t="s">
        <v>221</v>
      </c>
      <c r="B1" s="58" t="s">
        <v>221</v>
      </c>
      <c r="C1" s="58" t="s">
        <v>221</v>
      </c>
      <c r="D1" s="59" t="s">
        <v>221</v>
      </c>
      <c r="E1" s="59" t="s">
        <v>221</v>
      </c>
      <c r="F1" s="59" t="s">
        <v>221</v>
      </c>
      <c r="G1" s="59" t="s">
        <v>221</v>
      </c>
    </row>
    <row r="2" spans="1:7" ht="23.25" thickTop="1" x14ac:dyDescent="0.2">
      <c r="A2" s="61" t="s">
        <v>221</v>
      </c>
      <c r="B2" s="62" t="s">
        <v>221</v>
      </c>
      <c r="C2" s="63" t="s">
        <v>221</v>
      </c>
      <c r="D2" s="64" t="s">
        <v>221</v>
      </c>
      <c r="E2" s="64" t="s">
        <v>221</v>
      </c>
      <c r="F2" s="64" t="s">
        <v>221</v>
      </c>
      <c r="G2" s="65" t="s">
        <v>221</v>
      </c>
    </row>
    <row r="3" spans="1:7" ht="22.5" x14ac:dyDescent="0.2">
      <c r="A3" s="61" t="s">
        <v>221</v>
      </c>
      <c r="B3" s="66" t="s">
        <v>221</v>
      </c>
      <c r="C3" s="58" t="s">
        <v>221</v>
      </c>
      <c r="D3" s="67" t="s">
        <v>221</v>
      </c>
      <c r="E3" s="59" t="s">
        <v>221</v>
      </c>
      <c r="F3" s="59" t="s">
        <v>221</v>
      </c>
      <c r="G3" s="68" t="s">
        <v>221</v>
      </c>
    </row>
    <row r="4" spans="1:7" ht="25.5" x14ac:dyDescent="0.35">
      <c r="A4" s="61" t="s">
        <v>221</v>
      </c>
      <c r="B4" s="66" t="s">
        <v>221</v>
      </c>
      <c r="C4" s="58" t="s">
        <v>221</v>
      </c>
      <c r="D4" s="93" t="s">
        <v>222</v>
      </c>
      <c r="E4" s="94"/>
      <c r="F4" s="59" t="s">
        <v>221</v>
      </c>
      <c r="G4" s="68" t="s">
        <v>221</v>
      </c>
    </row>
    <row r="5" spans="1:7" ht="22.5" x14ac:dyDescent="0.2">
      <c r="A5" s="61" t="s">
        <v>221</v>
      </c>
      <c r="B5" s="66" t="s">
        <v>221</v>
      </c>
      <c r="C5" s="58" t="s">
        <v>221</v>
      </c>
      <c r="D5" s="67" t="s">
        <v>221</v>
      </c>
      <c r="E5" s="59" t="s">
        <v>221</v>
      </c>
      <c r="F5" s="59" t="s">
        <v>221</v>
      </c>
      <c r="G5" s="68" t="s">
        <v>221</v>
      </c>
    </row>
    <row r="6" spans="1:7" ht="22.5" x14ac:dyDescent="0.2">
      <c r="A6" s="61" t="s">
        <v>221</v>
      </c>
      <c r="B6" s="66" t="s">
        <v>221</v>
      </c>
      <c r="C6" s="58" t="s">
        <v>221</v>
      </c>
      <c r="D6" s="67" t="s">
        <v>221</v>
      </c>
      <c r="E6" s="59" t="s">
        <v>221</v>
      </c>
      <c r="F6" s="59" t="s">
        <v>221</v>
      </c>
      <c r="G6" s="68" t="s">
        <v>221</v>
      </c>
    </row>
    <row r="7" spans="1:7" ht="22.5" x14ac:dyDescent="0.2">
      <c r="A7" s="61" t="s">
        <v>221</v>
      </c>
      <c r="B7" s="66" t="s">
        <v>221</v>
      </c>
      <c r="C7" s="58" t="s">
        <v>223</v>
      </c>
      <c r="D7" s="95" t="s">
        <v>224</v>
      </c>
      <c r="E7" s="95"/>
      <c r="F7" s="95"/>
      <c r="G7" s="68" t="s">
        <v>221</v>
      </c>
    </row>
    <row r="8" spans="1:7" ht="8.65" customHeight="1" x14ac:dyDescent="0.2">
      <c r="A8" s="69" t="s">
        <v>221</v>
      </c>
      <c r="B8" s="70" t="s">
        <v>221</v>
      </c>
      <c r="C8" s="71" t="s">
        <v>221</v>
      </c>
      <c r="D8" s="72" t="s">
        <v>221</v>
      </c>
      <c r="E8" s="72" t="s">
        <v>221</v>
      </c>
      <c r="F8" s="72" t="s">
        <v>221</v>
      </c>
      <c r="G8" s="73" t="s">
        <v>221</v>
      </c>
    </row>
    <row r="9" spans="1:7" ht="49.5" customHeight="1" x14ac:dyDescent="0.2">
      <c r="A9" s="61" t="s">
        <v>221</v>
      </c>
      <c r="B9" s="66" t="s">
        <v>221</v>
      </c>
      <c r="C9" s="58" t="s">
        <v>225</v>
      </c>
      <c r="D9" s="95" t="s">
        <v>237</v>
      </c>
      <c r="E9" s="95"/>
      <c r="F9" s="95"/>
      <c r="G9" s="96"/>
    </row>
    <row r="10" spans="1:7" ht="8.65" customHeight="1" x14ac:dyDescent="0.2">
      <c r="A10" s="69" t="s">
        <v>221</v>
      </c>
      <c r="B10" s="70" t="s">
        <v>221</v>
      </c>
      <c r="C10" s="71" t="s">
        <v>221</v>
      </c>
      <c r="D10" s="74" t="s">
        <v>221</v>
      </c>
      <c r="E10" s="74" t="s">
        <v>221</v>
      </c>
      <c r="F10" s="74" t="s">
        <v>221</v>
      </c>
      <c r="G10" s="73" t="s">
        <v>221</v>
      </c>
    </row>
    <row r="11" spans="1:7" ht="9.4" customHeight="1" x14ac:dyDescent="0.2">
      <c r="A11" s="69" t="s">
        <v>221</v>
      </c>
      <c r="B11" s="70" t="s">
        <v>221</v>
      </c>
      <c r="C11" s="71" t="s">
        <v>221</v>
      </c>
      <c r="D11" s="72" t="s">
        <v>221</v>
      </c>
      <c r="E11" s="72" t="s">
        <v>221</v>
      </c>
      <c r="F11" s="72" t="s">
        <v>221</v>
      </c>
      <c r="G11" s="73" t="s">
        <v>221</v>
      </c>
    </row>
    <row r="12" spans="1:7" ht="22.5" x14ac:dyDescent="0.2">
      <c r="A12" s="61" t="s">
        <v>221</v>
      </c>
      <c r="B12" s="66" t="s">
        <v>221</v>
      </c>
      <c r="C12" s="58" t="s">
        <v>226</v>
      </c>
      <c r="D12" s="97">
        <v>56493.83</v>
      </c>
      <c r="E12" s="98"/>
      <c r="F12" s="75" t="s">
        <v>227</v>
      </c>
      <c r="G12" s="68" t="s">
        <v>221</v>
      </c>
    </row>
    <row r="13" spans="1:7" ht="8.65" customHeight="1" x14ac:dyDescent="0.2">
      <c r="A13" s="76" t="s">
        <v>221</v>
      </c>
      <c r="B13" s="77" t="s">
        <v>221</v>
      </c>
      <c r="C13" s="78" t="s">
        <v>221</v>
      </c>
      <c r="D13" s="79" t="s">
        <v>221</v>
      </c>
      <c r="E13" s="79" t="s">
        <v>221</v>
      </c>
      <c r="F13" s="80" t="s">
        <v>221</v>
      </c>
      <c r="G13" s="81" t="s">
        <v>221</v>
      </c>
    </row>
    <row r="14" spans="1:7" ht="22.5" x14ac:dyDescent="0.2">
      <c r="A14" s="61" t="s">
        <v>221</v>
      </c>
      <c r="B14" s="66" t="s">
        <v>221</v>
      </c>
      <c r="C14" s="58" t="s">
        <v>228</v>
      </c>
      <c r="D14" s="99">
        <f>汇总!C16</f>
        <v>0</v>
      </c>
      <c r="E14" s="100"/>
      <c r="F14" s="75" t="s">
        <v>26</v>
      </c>
      <c r="G14" s="68" t="s">
        <v>221</v>
      </c>
    </row>
    <row r="15" spans="1:7" ht="8.65" customHeight="1" x14ac:dyDescent="0.2">
      <c r="A15" s="76" t="s">
        <v>221</v>
      </c>
      <c r="B15" s="77" t="s">
        <v>221</v>
      </c>
      <c r="C15" s="78" t="s">
        <v>221</v>
      </c>
      <c r="D15" s="79" t="s">
        <v>221</v>
      </c>
      <c r="E15" s="79" t="s">
        <v>221</v>
      </c>
      <c r="F15" s="80" t="s">
        <v>221</v>
      </c>
      <c r="G15" s="81" t="s">
        <v>221</v>
      </c>
    </row>
    <row r="16" spans="1:7" ht="22.5" x14ac:dyDescent="0.2">
      <c r="A16" s="61" t="s">
        <v>221</v>
      </c>
      <c r="B16" s="66" t="s">
        <v>221</v>
      </c>
      <c r="C16" s="58" t="s">
        <v>229</v>
      </c>
      <c r="D16" s="97">
        <f>D14/D12</f>
        <v>0</v>
      </c>
      <c r="E16" s="98"/>
      <c r="F16" s="75" t="s">
        <v>230</v>
      </c>
      <c r="G16" s="68" t="s">
        <v>221</v>
      </c>
    </row>
    <row r="17" spans="1:7" ht="8.65" customHeight="1" x14ac:dyDescent="0.2">
      <c r="A17" s="76" t="s">
        <v>221</v>
      </c>
      <c r="B17" s="77" t="s">
        <v>221</v>
      </c>
      <c r="C17" s="78" t="s">
        <v>221</v>
      </c>
      <c r="D17" s="82" t="s">
        <v>221</v>
      </c>
      <c r="E17" s="82" t="s">
        <v>221</v>
      </c>
      <c r="F17" s="78" t="s">
        <v>221</v>
      </c>
      <c r="G17" s="81" t="s">
        <v>221</v>
      </c>
    </row>
    <row r="18" spans="1:7" ht="22.5" x14ac:dyDescent="0.2">
      <c r="A18" s="61" t="s">
        <v>221</v>
      </c>
      <c r="B18" s="66" t="s">
        <v>221</v>
      </c>
      <c r="C18" s="58" t="s">
        <v>231</v>
      </c>
      <c r="D18" s="101" t="s">
        <v>221</v>
      </c>
      <c r="E18" s="101"/>
      <c r="F18" s="101"/>
      <c r="G18" s="68" t="s">
        <v>221</v>
      </c>
    </row>
    <row r="19" spans="1:7" ht="10.15" customHeight="1" x14ac:dyDescent="0.2">
      <c r="A19" s="76" t="s">
        <v>221</v>
      </c>
      <c r="B19" s="77" t="s">
        <v>221</v>
      </c>
      <c r="C19" s="78" t="s">
        <v>221</v>
      </c>
      <c r="D19" s="82" t="s">
        <v>221</v>
      </c>
      <c r="E19" s="79" t="s">
        <v>221</v>
      </c>
      <c r="F19" s="79" t="s">
        <v>221</v>
      </c>
      <c r="G19" s="81" t="s">
        <v>221</v>
      </c>
    </row>
    <row r="20" spans="1:7" ht="22.5" x14ac:dyDescent="0.2">
      <c r="A20" s="61" t="s">
        <v>221</v>
      </c>
      <c r="B20" s="66" t="s">
        <v>221</v>
      </c>
      <c r="C20" s="102" t="s">
        <v>232</v>
      </c>
      <c r="D20" s="102"/>
      <c r="E20" s="75" t="s">
        <v>221</v>
      </c>
      <c r="F20" s="59" t="s">
        <v>221</v>
      </c>
      <c r="G20" s="68" t="s">
        <v>221</v>
      </c>
    </row>
    <row r="21" spans="1:7" ht="8.65" customHeight="1" x14ac:dyDescent="0.2">
      <c r="A21" s="76" t="s">
        <v>221</v>
      </c>
      <c r="B21" s="77" t="s">
        <v>221</v>
      </c>
      <c r="C21" s="78" t="s">
        <v>221</v>
      </c>
      <c r="D21" s="80" t="s">
        <v>221</v>
      </c>
      <c r="E21" s="79" t="s">
        <v>221</v>
      </c>
      <c r="F21" s="79" t="s">
        <v>221</v>
      </c>
      <c r="G21" s="81" t="s">
        <v>221</v>
      </c>
    </row>
    <row r="22" spans="1:7" ht="22.5" x14ac:dyDescent="0.2">
      <c r="A22" s="61" t="s">
        <v>221</v>
      </c>
      <c r="B22" s="66" t="s">
        <v>221</v>
      </c>
      <c r="C22" s="58" t="s">
        <v>233</v>
      </c>
      <c r="D22" s="101" t="s">
        <v>221</v>
      </c>
      <c r="E22" s="101"/>
      <c r="F22" s="59" t="s">
        <v>221</v>
      </c>
      <c r="G22" s="68" t="s">
        <v>221</v>
      </c>
    </row>
    <row r="23" spans="1:7" ht="8.65" customHeight="1" x14ac:dyDescent="0.2">
      <c r="A23" s="76" t="s">
        <v>221</v>
      </c>
      <c r="B23" s="77" t="s">
        <v>221</v>
      </c>
      <c r="C23" s="78" t="s">
        <v>221</v>
      </c>
      <c r="D23" s="82" t="s">
        <v>221</v>
      </c>
      <c r="E23" s="79" t="s">
        <v>221</v>
      </c>
      <c r="F23" s="79" t="s">
        <v>221</v>
      </c>
      <c r="G23" s="81" t="s">
        <v>221</v>
      </c>
    </row>
    <row r="24" spans="1:7" ht="22.5" x14ac:dyDescent="0.2">
      <c r="A24" s="61" t="s">
        <v>221</v>
      </c>
      <c r="B24" s="66" t="s">
        <v>221</v>
      </c>
      <c r="C24" s="102" t="s">
        <v>234</v>
      </c>
      <c r="D24" s="102"/>
      <c r="E24" s="75" t="s">
        <v>221</v>
      </c>
      <c r="F24" s="59" t="s">
        <v>221</v>
      </c>
      <c r="G24" s="68" t="s">
        <v>221</v>
      </c>
    </row>
    <row r="25" spans="1:7" ht="8.65" customHeight="1" x14ac:dyDescent="0.2">
      <c r="A25" s="76" t="s">
        <v>221</v>
      </c>
      <c r="B25" s="77" t="s">
        <v>221</v>
      </c>
      <c r="C25" s="78" t="s">
        <v>221</v>
      </c>
      <c r="D25" s="80" t="s">
        <v>221</v>
      </c>
      <c r="E25" s="79" t="s">
        <v>221</v>
      </c>
      <c r="F25" s="79" t="s">
        <v>221</v>
      </c>
      <c r="G25" s="81" t="s">
        <v>221</v>
      </c>
    </row>
    <row r="26" spans="1:7" ht="22.5" x14ac:dyDescent="0.2">
      <c r="A26" s="61" t="s">
        <v>221</v>
      </c>
      <c r="B26" s="66" t="s">
        <v>221</v>
      </c>
      <c r="C26" s="58" t="s">
        <v>235</v>
      </c>
      <c r="D26" s="103"/>
      <c r="E26" s="103"/>
      <c r="F26" s="103"/>
      <c r="G26" s="68" t="s">
        <v>221</v>
      </c>
    </row>
    <row r="27" spans="1:7" ht="8.65" customHeight="1" x14ac:dyDescent="0.2">
      <c r="A27" s="76" t="s">
        <v>221</v>
      </c>
      <c r="B27" s="77" t="s">
        <v>221</v>
      </c>
      <c r="C27" s="78" t="s">
        <v>221</v>
      </c>
      <c r="D27" s="83" t="s">
        <v>221</v>
      </c>
      <c r="E27" s="83" t="s">
        <v>221</v>
      </c>
      <c r="F27" s="83" t="s">
        <v>221</v>
      </c>
      <c r="G27" s="81" t="s">
        <v>221</v>
      </c>
    </row>
    <row r="28" spans="1:7" ht="22.5" x14ac:dyDescent="0.2">
      <c r="A28" s="61" t="s">
        <v>221</v>
      </c>
      <c r="B28" s="66" t="s">
        <v>221</v>
      </c>
      <c r="C28" s="58" t="s">
        <v>236</v>
      </c>
      <c r="D28" s="92">
        <v>44923</v>
      </c>
      <c r="E28" s="92"/>
      <c r="F28" s="59" t="s">
        <v>221</v>
      </c>
      <c r="G28" s="68" t="s">
        <v>221</v>
      </c>
    </row>
    <row r="29" spans="1:7" ht="8.65" customHeight="1" x14ac:dyDescent="0.2">
      <c r="A29" s="76" t="s">
        <v>221</v>
      </c>
      <c r="B29" s="77" t="s">
        <v>221</v>
      </c>
      <c r="C29" s="78" t="s">
        <v>221</v>
      </c>
      <c r="D29" s="79" t="s">
        <v>221</v>
      </c>
      <c r="E29" s="79" t="s">
        <v>221</v>
      </c>
      <c r="F29" s="79" t="s">
        <v>221</v>
      </c>
      <c r="G29" s="81" t="s">
        <v>221</v>
      </c>
    </row>
    <row r="30" spans="1:7" ht="23.25" thickBot="1" x14ac:dyDescent="0.25">
      <c r="A30" s="61" t="s">
        <v>221</v>
      </c>
      <c r="B30" s="84" t="s">
        <v>221</v>
      </c>
      <c r="C30" s="85" t="s">
        <v>221</v>
      </c>
      <c r="D30" s="86" t="s">
        <v>221</v>
      </c>
      <c r="E30" s="87" t="s">
        <v>221</v>
      </c>
      <c r="F30" s="86" t="s">
        <v>221</v>
      </c>
      <c r="G30" s="88" t="s">
        <v>221</v>
      </c>
    </row>
    <row r="31" spans="1:7" ht="23.25" thickTop="1" x14ac:dyDescent="0.2">
      <c r="A31" s="58" t="s">
        <v>221</v>
      </c>
      <c r="B31" s="58" t="s">
        <v>221</v>
      </c>
      <c r="C31" s="58" t="s">
        <v>221</v>
      </c>
      <c r="D31" s="59" t="s">
        <v>221</v>
      </c>
      <c r="E31" s="75" t="s">
        <v>221</v>
      </c>
      <c r="F31" s="59" t="s">
        <v>221</v>
      </c>
      <c r="G31" s="59" t="s">
        <v>221</v>
      </c>
    </row>
  </sheetData>
  <mergeCells count="12">
    <mergeCell ref="D28:E28"/>
    <mergeCell ref="D4:E4"/>
    <mergeCell ref="D7:F7"/>
    <mergeCell ref="D9:G9"/>
    <mergeCell ref="D12:E12"/>
    <mergeCell ref="D14:E14"/>
    <mergeCell ref="D16:E16"/>
    <mergeCell ref="D18:F18"/>
    <mergeCell ref="C20:D20"/>
    <mergeCell ref="D22:E22"/>
    <mergeCell ref="C24:D24"/>
    <mergeCell ref="D26:F26"/>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13" sqref="B13"/>
    </sheetView>
  </sheetViews>
  <sheetFormatPr defaultRowHeight="14.25" x14ac:dyDescent="0.2"/>
  <cols>
    <col min="1" max="1" width="6.625" customWidth="1"/>
    <col min="2" max="2" width="25.25" customWidth="1"/>
    <col min="3" max="3" width="19" customWidth="1"/>
  </cols>
  <sheetData>
    <row r="1" spans="1:3" ht="25.5" x14ac:dyDescent="0.2">
      <c r="A1" s="104" t="s">
        <v>176</v>
      </c>
      <c r="B1" s="104"/>
      <c r="C1" s="104"/>
    </row>
    <row r="2" spans="1:3" ht="30.75" customHeight="1" x14ac:dyDescent="0.2">
      <c r="A2" s="105" t="s">
        <v>238</v>
      </c>
      <c r="B2" s="105"/>
      <c r="C2" s="105"/>
    </row>
    <row r="3" spans="1:3" ht="14.25" customHeight="1" x14ac:dyDescent="0.2">
      <c r="A3" s="106" t="s">
        <v>2</v>
      </c>
      <c r="B3" s="106" t="s">
        <v>177</v>
      </c>
      <c r="C3" s="106" t="s">
        <v>178</v>
      </c>
    </row>
    <row r="4" spans="1:3" x14ac:dyDescent="0.2">
      <c r="A4" s="106"/>
      <c r="B4" s="106"/>
      <c r="C4" s="106"/>
    </row>
    <row r="5" spans="1:3" ht="22.5" customHeight="1" x14ac:dyDescent="0.2">
      <c r="A5" s="50">
        <v>1</v>
      </c>
      <c r="B5" s="50" t="s">
        <v>179</v>
      </c>
      <c r="C5" s="51">
        <f>室外工程清单!G14</f>
        <v>0</v>
      </c>
    </row>
    <row r="6" spans="1:3" ht="22.5" customHeight="1" x14ac:dyDescent="0.2">
      <c r="A6" s="50">
        <f>+A5+1</f>
        <v>2</v>
      </c>
      <c r="B6" s="50" t="s">
        <v>180</v>
      </c>
      <c r="C6" s="51">
        <f>室外工程清单!G26</f>
        <v>0</v>
      </c>
    </row>
    <row r="7" spans="1:3" ht="22.5" customHeight="1" x14ac:dyDescent="0.2">
      <c r="A7" s="50">
        <f t="shared" ref="A7:A16" si="0">+A6+1</f>
        <v>3</v>
      </c>
      <c r="B7" s="50" t="s">
        <v>181</v>
      </c>
      <c r="C7" s="51">
        <f>室外工程清单!G36</f>
        <v>0</v>
      </c>
    </row>
    <row r="8" spans="1:3" ht="22.5" customHeight="1" x14ac:dyDescent="0.2">
      <c r="A8" s="50">
        <f t="shared" si="0"/>
        <v>4</v>
      </c>
      <c r="B8" s="50" t="s">
        <v>182</v>
      </c>
      <c r="C8" s="51">
        <f>室外工程清单!G60+室外工程清单!G54</f>
        <v>0</v>
      </c>
    </row>
    <row r="9" spans="1:3" ht="22.5" customHeight="1" x14ac:dyDescent="0.2">
      <c r="A9" s="50">
        <f t="shared" si="0"/>
        <v>5</v>
      </c>
      <c r="B9" s="50" t="s">
        <v>183</v>
      </c>
      <c r="C9" s="51">
        <f>室外工程清单!G69</f>
        <v>0</v>
      </c>
    </row>
    <row r="10" spans="1:3" ht="22.5" customHeight="1" x14ac:dyDescent="0.2">
      <c r="A10" s="50">
        <f t="shared" si="0"/>
        <v>6</v>
      </c>
      <c r="B10" s="50" t="s">
        <v>184</v>
      </c>
      <c r="C10" s="51">
        <f>室外工程清单!G73</f>
        <v>0</v>
      </c>
    </row>
    <row r="11" spans="1:3" ht="22.5" customHeight="1" x14ac:dyDescent="0.2">
      <c r="A11" s="50">
        <f t="shared" si="0"/>
        <v>7</v>
      </c>
      <c r="B11" s="50" t="s">
        <v>213</v>
      </c>
      <c r="C11" s="51">
        <f>室外工程清单!G85</f>
        <v>0</v>
      </c>
    </row>
    <row r="12" spans="1:3" ht="22.5" customHeight="1" x14ac:dyDescent="0.2">
      <c r="A12" s="50">
        <f t="shared" si="0"/>
        <v>8</v>
      </c>
      <c r="B12" s="50" t="s">
        <v>185</v>
      </c>
      <c r="C12" s="51">
        <f>室外工程清单!G98</f>
        <v>0</v>
      </c>
    </row>
    <row r="13" spans="1:3" ht="22.5" customHeight="1" x14ac:dyDescent="0.2">
      <c r="A13" s="50">
        <f t="shared" si="0"/>
        <v>9</v>
      </c>
      <c r="B13" s="50" t="s">
        <v>186</v>
      </c>
      <c r="C13" s="51">
        <f>室外工程清单!G109</f>
        <v>0</v>
      </c>
    </row>
    <row r="14" spans="1:3" ht="22.5" customHeight="1" x14ac:dyDescent="0.2">
      <c r="A14" s="50">
        <f t="shared" si="0"/>
        <v>10</v>
      </c>
      <c r="B14" s="50" t="s">
        <v>187</v>
      </c>
      <c r="C14" s="51">
        <f>SUM(C5:C13)</f>
        <v>0</v>
      </c>
    </row>
    <row r="15" spans="1:3" ht="22.5" customHeight="1" x14ac:dyDescent="0.2">
      <c r="A15" s="50">
        <f t="shared" si="0"/>
        <v>11</v>
      </c>
      <c r="B15" s="50" t="s">
        <v>188</v>
      </c>
      <c r="C15" s="51">
        <f>C14*9%</f>
        <v>0</v>
      </c>
    </row>
    <row r="16" spans="1:3" ht="22.5" customHeight="1" x14ac:dyDescent="0.2">
      <c r="A16" s="50">
        <f t="shared" si="0"/>
        <v>12</v>
      </c>
      <c r="B16" s="50" t="s">
        <v>189</v>
      </c>
      <c r="C16" s="51">
        <f>C15+C14</f>
        <v>0</v>
      </c>
    </row>
  </sheetData>
  <mergeCells count="5">
    <mergeCell ref="A1:C1"/>
    <mergeCell ref="A2:C2"/>
    <mergeCell ref="A3:A4"/>
    <mergeCell ref="B3:B4"/>
    <mergeCell ref="C3:C4"/>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5"/>
  <sheetViews>
    <sheetView workbookViewId="0">
      <pane ySplit="3" topLeftCell="A4" activePane="bottomLeft" state="frozen"/>
      <selection pane="bottomLeft" activeCell="C4" sqref="C4"/>
    </sheetView>
  </sheetViews>
  <sheetFormatPr defaultColWidth="6.625" defaultRowHeight="14.25" x14ac:dyDescent="0.2"/>
  <cols>
    <col min="1" max="1" width="5" style="1" customWidth="1"/>
    <col min="2" max="2" width="10" style="1" customWidth="1"/>
    <col min="3" max="3" width="30.5" style="1" customWidth="1"/>
    <col min="4" max="4" width="4.625" style="1" customWidth="1"/>
    <col min="5" max="5" width="8.5" style="1" customWidth="1"/>
    <col min="6" max="6" width="9.625" style="1" customWidth="1"/>
    <col min="7" max="7" width="9.625" style="1" bestFit="1" customWidth="1"/>
    <col min="8" max="8" width="17.75" style="1" customWidth="1"/>
    <col min="9" max="9" width="11.25" style="1" customWidth="1"/>
    <col min="10" max="16384" width="6.625" style="1"/>
  </cols>
  <sheetData>
    <row r="1" spans="1:10" ht="22.5" x14ac:dyDescent="0.2">
      <c r="A1" s="107" t="s">
        <v>1</v>
      </c>
      <c r="B1" s="107"/>
      <c r="C1" s="107"/>
      <c r="D1" s="107"/>
      <c r="E1" s="107"/>
      <c r="F1" s="107"/>
      <c r="G1" s="107"/>
      <c r="H1" s="107"/>
    </row>
    <row r="2" spans="1:10" ht="24" customHeight="1" x14ac:dyDescent="0.15">
      <c r="A2" s="2" t="s">
        <v>239</v>
      </c>
      <c r="B2" s="2"/>
      <c r="C2" s="2"/>
      <c r="D2" s="3"/>
      <c r="E2" s="3"/>
      <c r="F2" s="4"/>
      <c r="G2" s="5"/>
      <c r="H2" s="6"/>
    </row>
    <row r="3" spans="1:10" ht="39" customHeight="1" x14ac:dyDescent="0.2">
      <c r="A3" s="7" t="s">
        <v>2</v>
      </c>
      <c r="B3" s="8" t="s">
        <v>3</v>
      </c>
      <c r="C3" s="7" t="s">
        <v>4</v>
      </c>
      <c r="D3" s="7" t="s">
        <v>5</v>
      </c>
      <c r="E3" s="7" t="s">
        <v>6</v>
      </c>
      <c r="F3" s="9" t="s">
        <v>92</v>
      </c>
      <c r="G3" s="9" t="s">
        <v>7</v>
      </c>
      <c r="H3" s="9" t="s">
        <v>8</v>
      </c>
    </row>
    <row r="4" spans="1:10" x14ac:dyDescent="0.2">
      <c r="A4" s="7"/>
      <c r="B4" s="8"/>
      <c r="C4" s="10" t="s">
        <v>9</v>
      </c>
      <c r="D4" s="7"/>
      <c r="E4" s="7"/>
      <c r="F4" s="11"/>
      <c r="G4" s="9"/>
      <c r="H4" s="9"/>
    </row>
    <row r="5" spans="1:10" ht="101.25" x14ac:dyDescent="0.2">
      <c r="A5" s="12">
        <v>1</v>
      </c>
      <c r="B5" s="13" t="s">
        <v>10</v>
      </c>
      <c r="C5" s="10" t="s">
        <v>11</v>
      </c>
      <c r="D5" s="12" t="s">
        <v>12</v>
      </c>
      <c r="E5" s="52">
        <v>10800</v>
      </c>
      <c r="F5" s="53"/>
      <c r="G5" s="54">
        <f t="shared" ref="G5:G13" si="0">E5*F5</f>
        <v>0</v>
      </c>
      <c r="H5" s="14" t="s">
        <v>13</v>
      </c>
      <c r="I5" s="15"/>
      <c r="J5" s="15"/>
    </row>
    <row r="6" spans="1:10" ht="90" x14ac:dyDescent="0.2">
      <c r="A6" s="16">
        <f>A5+1</f>
        <v>2</v>
      </c>
      <c r="B6" s="17" t="s">
        <v>14</v>
      </c>
      <c r="C6" s="18" t="s">
        <v>15</v>
      </c>
      <c r="D6" s="16" t="s">
        <v>12</v>
      </c>
      <c r="E6" s="35">
        <v>3600</v>
      </c>
      <c r="F6" s="53"/>
      <c r="G6" s="54">
        <f t="shared" si="0"/>
        <v>0</v>
      </c>
      <c r="H6" s="14" t="s">
        <v>16</v>
      </c>
      <c r="I6" s="15"/>
      <c r="J6" s="15"/>
    </row>
    <row r="7" spans="1:10" ht="135" x14ac:dyDescent="0.2">
      <c r="A7" s="16">
        <f>A6+1</f>
        <v>3</v>
      </c>
      <c r="B7" s="17" t="s">
        <v>17</v>
      </c>
      <c r="C7" s="18" t="s">
        <v>18</v>
      </c>
      <c r="D7" s="16" t="s">
        <v>12</v>
      </c>
      <c r="E7" s="35">
        <v>4500</v>
      </c>
      <c r="F7" s="40"/>
      <c r="G7" s="54">
        <f t="shared" si="0"/>
        <v>0</v>
      </c>
      <c r="H7" s="14" t="s">
        <v>19</v>
      </c>
      <c r="I7" s="15"/>
      <c r="J7" s="15"/>
    </row>
    <row r="8" spans="1:10" ht="101.25" x14ac:dyDescent="0.2">
      <c r="A8" s="16">
        <f>A7+1</f>
        <v>4</v>
      </c>
      <c r="B8" s="17" t="s">
        <v>20</v>
      </c>
      <c r="C8" s="18" t="s">
        <v>21</v>
      </c>
      <c r="D8" s="16" t="s">
        <v>12</v>
      </c>
      <c r="E8" s="35">
        <v>1800</v>
      </c>
      <c r="F8" s="40"/>
      <c r="G8" s="54">
        <f t="shared" si="0"/>
        <v>0</v>
      </c>
      <c r="H8" s="14" t="s">
        <v>22</v>
      </c>
      <c r="I8" s="15"/>
      <c r="J8" s="15"/>
    </row>
    <row r="9" spans="1:10" ht="78.75" x14ac:dyDescent="0.2">
      <c r="A9" s="34">
        <f t="shared" ref="A9:A10" si="1">A8+1</f>
        <v>5</v>
      </c>
      <c r="B9" s="46" t="s">
        <v>242</v>
      </c>
      <c r="C9" s="41" t="s">
        <v>243</v>
      </c>
      <c r="D9" s="43" t="s">
        <v>12</v>
      </c>
      <c r="E9" s="35">
        <v>105</v>
      </c>
      <c r="F9" s="53"/>
      <c r="G9" s="54">
        <f t="shared" si="0"/>
        <v>0</v>
      </c>
      <c r="H9" s="47" t="s">
        <v>244</v>
      </c>
      <c r="I9" s="15"/>
      <c r="J9" s="15"/>
    </row>
    <row r="10" spans="1:10" ht="108.75" customHeight="1" x14ac:dyDescent="0.2">
      <c r="A10" s="34">
        <f t="shared" si="1"/>
        <v>6</v>
      </c>
      <c r="B10" s="36" t="s">
        <v>23</v>
      </c>
      <c r="C10" s="37" t="s">
        <v>90</v>
      </c>
      <c r="D10" s="34" t="s">
        <v>12</v>
      </c>
      <c r="E10" s="35">
        <v>9900</v>
      </c>
      <c r="F10" s="53"/>
      <c r="G10" s="54">
        <f t="shared" si="0"/>
        <v>0</v>
      </c>
      <c r="H10" s="109" t="s">
        <v>91</v>
      </c>
      <c r="I10" s="15"/>
      <c r="J10" s="15"/>
    </row>
    <row r="11" spans="1:10" ht="108.75" customHeight="1" x14ac:dyDescent="0.2">
      <c r="A11" s="34">
        <f t="shared" ref="A11" si="2">A10+1</f>
        <v>7</v>
      </c>
      <c r="B11" s="36" t="s">
        <v>240</v>
      </c>
      <c r="C11" s="37" t="s">
        <v>241</v>
      </c>
      <c r="D11" s="34" t="s">
        <v>12</v>
      </c>
      <c r="E11" s="35">
        <v>50</v>
      </c>
      <c r="F11" s="53"/>
      <c r="G11" s="54">
        <f t="shared" si="0"/>
        <v>0</v>
      </c>
      <c r="H11" s="110"/>
      <c r="I11" s="15"/>
      <c r="J11" s="15"/>
    </row>
    <row r="12" spans="1:10" ht="80.25" customHeight="1" x14ac:dyDescent="0.2">
      <c r="A12" s="34">
        <f>A11+1</f>
        <v>8</v>
      </c>
      <c r="B12" s="36" t="s">
        <v>245</v>
      </c>
      <c r="C12" s="37" t="s">
        <v>247</v>
      </c>
      <c r="D12" s="34" t="s">
        <v>12</v>
      </c>
      <c r="E12" s="35">
        <v>850</v>
      </c>
      <c r="F12" s="53"/>
      <c r="G12" s="54">
        <f t="shared" ref="G12" si="3">E12*F12</f>
        <v>0</v>
      </c>
      <c r="H12" s="47" t="s">
        <v>246</v>
      </c>
      <c r="I12" s="15"/>
      <c r="J12" s="15"/>
    </row>
    <row r="13" spans="1:10" ht="123.75" x14ac:dyDescent="0.2">
      <c r="A13" s="34">
        <f>A12+1</f>
        <v>9</v>
      </c>
      <c r="B13" s="17" t="s">
        <v>24</v>
      </c>
      <c r="C13" s="18" t="s">
        <v>190</v>
      </c>
      <c r="D13" s="16" t="s">
        <v>12</v>
      </c>
      <c r="E13" s="35">
        <v>750</v>
      </c>
      <c r="F13" s="53"/>
      <c r="G13" s="54">
        <f t="shared" si="0"/>
        <v>0</v>
      </c>
      <c r="H13" s="19" t="s">
        <v>191</v>
      </c>
      <c r="I13" s="15"/>
      <c r="J13" s="15"/>
    </row>
    <row r="14" spans="1:10" x14ac:dyDescent="0.2">
      <c r="A14" s="16"/>
      <c r="B14" s="17"/>
      <c r="C14" s="18" t="s">
        <v>25</v>
      </c>
      <c r="D14" s="16" t="s">
        <v>26</v>
      </c>
      <c r="E14" s="35"/>
      <c r="F14" s="35"/>
      <c r="G14" s="54">
        <f>SUM(G5:G13)</f>
        <v>0</v>
      </c>
      <c r="H14" s="21"/>
      <c r="I14" s="15"/>
      <c r="J14" s="15"/>
    </row>
    <row r="15" spans="1:10" x14ac:dyDescent="0.2">
      <c r="A15" s="16"/>
      <c r="B15" s="17"/>
      <c r="C15" s="18" t="s">
        <v>27</v>
      </c>
      <c r="D15" s="16"/>
      <c r="E15" s="35"/>
      <c r="F15" s="35"/>
      <c r="G15" s="54"/>
      <c r="H15" s="22"/>
      <c r="I15" s="15"/>
      <c r="J15" s="15"/>
    </row>
    <row r="16" spans="1:10" ht="90" x14ac:dyDescent="0.2">
      <c r="A16" s="16">
        <f>A13+1</f>
        <v>10</v>
      </c>
      <c r="B16" s="17" t="s">
        <v>28</v>
      </c>
      <c r="C16" s="18" t="s">
        <v>93</v>
      </c>
      <c r="D16" s="23" t="s">
        <v>0</v>
      </c>
      <c r="E16" s="35">
        <v>10342.746999999999</v>
      </c>
      <c r="F16" s="40"/>
      <c r="G16" s="54">
        <f t="shared" ref="G16:G25" si="4">E16*F16</f>
        <v>0</v>
      </c>
      <c r="H16" s="14"/>
      <c r="I16" s="15"/>
      <c r="J16" s="15"/>
    </row>
    <row r="17" spans="1:10" ht="90" x14ac:dyDescent="0.2">
      <c r="A17" s="16">
        <f>1+A16</f>
        <v>11</v>
      </c>
      <c r="B17" s="17" t="s">
        <v>29</v>
      </c>
      <c r="C17" s="37" t="s">
        <v>95</v>
      </c>
      <c r="D17" s="23" t="s">
        <v>0</v>
      </c>
      <c r="E17" s="35">
        <v>2334.9</v>
      </c>
      <c r="F17" s="35"/>
      <c r="G17" s="54">
        <f t="shared" si="4"/>
        <v>0</v>
      </c>
      <c r="H17" s="14"/>
      <c r="I17" s="15"/>
      <c r="J17" s="15"/>
    </row>
    <row r="18" spans="1:10" ht="78.75" x14ac:dyDescent="0.2">
      <c r="A18" s="34">
        <f t="shared" ref="A18:A19" si="5">1+A17</f>
        <v>12</v>
      </c>
      <c r="B18" s="36" t="s">
        <v>248</v>
      </c>
      <c r="C18" s="41" t="s">
        <v>249</v>
      </c>
      <c r="D18" s="39" t="s">
        <v>0</v>
      </c>
      <c r="E18" s="35">
        <v>12677.646999999999</v>
      </c>
      <c r="F18" s="89"/>
      <c r="G18" s="54">
        <f t="shared" si="4"/>
        <v>0</v>
      </c>
      <c r="H18" s="38"/>
      <c r="I18" s="15"/>
      <c r="J18" s="15"/>
    </row>
    <row r="19" spans="1:10" ht="90" x14ac:dyDescent="0.2">
      <c r="A19" s="34">
        <f t="shared" si="5"/>
        <v>13</v>
      </c>
      <c r="B19" s="17" t="s">
        <v>30</v>
      </c>
      <c r="C19" s="18" t="s">
        <v>96</v>
      </c>
      <c r="D19" s="23" t="s">
        <v>0</v>
      </c>
      <c r="E19" s="35">
        <v>816.05000000000007</v>
      </c>
      <c r="F19" s="53"/>
      <c r="G19" s="54">
        <f t="shared" si="4"/>
        <v>0</v>
      </c>
      <c r="H19" s="21"/>
      <c r="I19" s="15"/>
      <c r="J19" s="15"/>
    </row>
    <row r="20" spans="1:10" ht="123.75" x14ac:dyDescent="0.2">
      <c r="A20" s="34">
        <f t="shared" ref="A20:A25" si="6">1+A19</f>
        <v>14</v>
      </c>
      <c r="B20" s="36" t="s">
        <v>31</v>
      </c>
      <c r="C20" s="37" t="s">
        <v>98</v>
      </c>
      <c r="D20" s="39" t="s">
        <v>0</v>
      </c>
      <c r="E20" s="35">
        <v>2334.9</v>
      </c>
      <c r="F20" s="53"/>
      <c r="G20" s="54">
        <f>E20*F20</f>
        <v>0</v>
      </c>
      <c r="H20" s="38" t="s">
        <v>94</v>
      </c>
      <c r="I20" s="15"/>
      <c r="J20" s="15"/>
    </row>
    <row r="21" spans="1:10" ht="123.75" x14ac:dyDescent="0.2">
      <c r="A21" s="34">
        <f t="shared" si="6"/>
        <v>15</v>
      </c>
      <c r="B21" s="17" t="s">
        <v>99</v>
      </c>
      <c r="C21" s="18" t="s">
        <v>97</v>
      </c>
      <c r="D21" s="23" t="s">
        <v>0</v>
      </c>
      <c r="E21" s="35">
        <v>10342.746999999999</v>
      </c>
      <c r="F21" s="53"/>
      <c r="G21" s="54">
        <f t="shared" si="4"/>
        <v>0</v>
      </c>
      <c r="H21" s="38" t="s">
        <v>94</v>
      </c>
      <c r="I21" s="15"/>
      <c r="J21" s="15"/>
    </row>
    <row r="22" spans="1:10" ht="101.25" x14ac:dyDescent="0.2">
      <c r="A22" s="34">
        <f t="shared" si="6"/>
        <v>16</v>
      </c>
      <c r="B22" s="46" t="s">
        <v>254</v>
      </c>
      <c r="C22" s="41" t="s">
        <v>253</v>
      </c>
      <c r="D22" s="45" t="s">
        <v>0</v>
      </c>
      <c r="E22" s="40">
        <v>12677.646999999999</v>
      </c>
      <c r="F22" s="40"/>
      <c r="G22" s="54">
        <f t="shared" si="4"/>
        <v>0</v>
      </c>
      <c r="H22" s="38" t="s">
        <v>255</v>
      </c>
      <c r="I22" s="15"/>
      <c r="J22" s="15"/>
    </row>
    <row r="23" spans="1:10" ht="87" customHeight="1" x14ac:dyDescent="0.2">
      <c r="A23" s="34">
        <f t="shared" si="6"/>
        <v>17</v>
      </c>
      <c r="B23" s="17" t="s">
        <v>32</v>
      </c>
      <c r="C23" s="37" t="s">
        <v>100</v>
      </c>
      <c r="D23" s="34" t="s">
        <v>33</v>
      </c>
      <c r="E23" s="35">
        <v>3497.08</v>
      </c>
      <c r="F23" s="53"/>
      <c r="G23" s="54">
        <f t="shared" si="4"/>
        <v>0</v>
      </c>
      <c r="H23" s="14" t="s">
        <v>34</v>
      </c>
      <c r="I23" s="15"/>
      <c r="J23" s="15"/>
    </row>
    <row r="24" spans="1:10" ht="75.75" customHeight="1" x14ac:dyDescent="0.2">
      <c r="A24" s="34">
        <f t="shared" si="6"/>
        <v>18</v>
      </c>
      <c r="B24" s="17" t="s">
        <v>35</v>
      </c>
      <c r="C24" s="18" t="s">
        <v>36</v>
      </c>
      <c r="D24" s="23" t="s">
        <v>0</v>
      </c>
      <c r="E24" s="35">
        <v>241.45600000000002</v>
      </c>
      <c r="F24" s="53"/>
      <c r="G24" s="54">
        <f t="shared" si="4"/>
        <v>0</v>
      </c>
      <c r="H24" s="14" t="s">
        <v>37</v>
      </c>
      <c r="I24" s="15"/>
      <c r="J24" s="15"/>
    </row>
    <row r="25" spans="1:10" ht="75.75" customHeight="1" x14ac:dyDescent="0.2">
      <c r="A25" s="34">
        <f t="shared" si="6"/>
        <v>19</v>
      </c>
      <c r="B25" s="46" t="s">
        <v>251</v>
      </c>
      <c r="C25" s="41" t="s">
        <v>250</v>
      </c>
      <c r="D25" s="45" t="s">
        <v>0</v>
      </c>
      <c r="E25" s="40">
        <v>1463.71</v>
      </c>
      <c r="F25" s="40"/>
      <c r="G25" s="54">
        <f t="shared" si="4"/>
        <v>0</v>
      </c>
      <c r="H25" s="48" t="s">
        <v>252</v>
      </c>
      <c r="I25" s="15"/>
      <c r="J25" s="15"/>
    </row>
    <row r="26" spans="1:10" x14ac:dyDescent="0.2">
      <c r="A26" s="16"/>
      <c r="B26" s="17"/>
      <c r="C26" s="18" t="s">
        <v>25</v>
      </c>
      <c r="D26" s="16" t="s">
        <v>26</v>
      </c>
      <c r="E26" s="35"/>
      <c r="F26" s="35"/>
      <c r="G26" s="54">
        <f>SUM(G16:G25)</f>
        <v>0</v>
      </c>
      <c r="H26" s="21"/>
      <c r="I26" s="15"/>
      <c r="J26" s="15"/>
    </row>
    <row r="27" spans="1:10" x14ac:dyDescent="0.2">
      <c r="A27" s="16"/>
      <c r="B27" s="17"/>
      <c r="C27" s="18" t="s">
        <v>38</v>
      </c>
      <c r="D27" s="16"/>
      <c r="E27" s="35"/>
      <c r="F27" s="35"/>
      <c r="G27" s="54"/>
      <c r="H27" s="21"/>
      <c r="I27" s="15"/>
      <c r="J27" s="15"/>
    </row>
    <row r="28" spans="1:10" ht="115.5" customHeight="1" x14ac:dyDescent="0.2">
      <c r="A28" s="16">
        <f>A25+1</f>
        <v>20</v>
      </c>
      <c r="B28" s="17" t="s">
        <v>39</v>
      </c>
      <c r="C28" s="37" t="s">
        <v>101</v>
      </c>
      <c r="D28" s="34" t="s">
        <v>33</v>
      </c>
      <c r="E28" s="35">
        <v>319.77000000000004</v>
      </c>
      <c r="F28" s="53"/>
      <c r="G28" s="54">
        <f t="shared" ref="G28:G35" si="7">E28*F28</f>
        <v>0</v>
      </c>
      <c r="H28" s="25" t="s">
        <v>40</v>
      </c>
      <c r="I28" s="15"/>
      <c r="J28" s="15"/>
    </row>
    <row r="29" spans="1:10" ht="101.25" x14ac:dyDescent="0.2">
      <c r="A29" s="16">
        <f>1+A28</f>
        <v>21</v>
      </c>
      <c r="B29" s="26" t="s">
        <v>41</v>
      </c>
      <c r="C29" s="37" t="s">
        <v>102</v>
      </c>
      <c r="D29" s="34" t="s">
        <v>33</v>
      </c>
      <c r="E29" s="35">
        <v>67.206000000000003</v>
      </c>
      <c r="F29" s="53"/>
      <c r="G29" s="54">
        <f t="shared" si="7"/>
        <v>0</v>
      </c>
      <c r="H29" s="25" t="s">
        <v>42</v>
      </c>
      <c r="I29" s="15"/>
      <c r="J29" s="15"/>
    </row>
    <row r="30" spans="1:10" ht="101.25" x14ac:dyDescent="0.2">
      <c r="A30" s="16">
        <f t="shared" ref="A30:A35" si="8">1+A29</f>
        <v>22</v>
      </c>
      <c r="B30" s="26" t="s">
        <v>43</v>
      </c>
      <c r="C30" s="37" t="s">
        <v>103</v>
      </c>
      <c r="D30" s="34" t="s">
        <v>33</v>
      </c>
      <c r="E30" s="35">
        <v>552.38400000000001</v>
      </c>
      <c r="F30" s="53"/>
      <c r="G30" s="54">
        <f t="shared" si="7"/>
        <v>0</v>
      </c>
      <c r="H30" s="25" t="s">
        <v>40</v>
      </c>
      <c r="I30" s="15"/>
      <c r="J30" s="15"/>
    </row>
    <row r="31" spans="1:10" ht="101.25" x14ac:dyDescent="0.2">
      <c r="A31" s="16">
        <f t="shared" si="8"/>
        <v>23</v>
      </c>
      <c r="B31" s="26" t="s">
        <v>44</v>
      </c>
      <c r="C31" s="37" t="s">
        <v>104</v>
      </c>
      <c r="D31" s="16" t="s">
        <v>33</v>
      </c>
      <c r="E31" s="35">
        <v>288</v>
      </c>
      <c r="F31" s="53"/>
      <c r="G31" s="54">
        <f t="shared" si="7"/>
        <v>0</v>
      </c>
      <c r="H31" s="25" t="s">
        <v>40</v>
      </c>
      <c r="I31" s="15"/>
      <c r="J31" s="15"/>
    </row>
    <row r="32" spans="1:10" ht="101.25" x14ac:dyDescent="0.2">
      <c r="A32" s="16">
        <f t="shared" si="8"/>
        <v>24</v>
      </c>
      <c r="B32" s="26" t="s">
        <v>45</v>
      </c>
      <c r="C32" s="18" t="s">
        <v>218</v>
      </c>
      <c r="D32" s="16" t="s">
        <v>33</v>
      </c>
      <c r="E32" s="35">
        <v>338.322</v>
      </c>
      <c r="F32" s="53"/>
      <c r="G32" s="54">
        <f t="shared" si="7"/>
        <v>0</v>
      </c>
      <c r="H32" s="25" t="s">
        <v>40</v>
      </c>
      <c r="I32" s="15"/>
      <c r="J32" s="15"/>
    </row>
    <row r="33" spans="1:10" ht="101.25" x14ac:dyDescent="0.2">
      <c r="A33" s="16">
        <f t="shared" si="8"/>
        <v>25</v>
      </c>
      <c r="B33" s="26" t="s">
        <v>46</v>
      </c>
      <c r="C33" s="37" t="s">
        <v>219</v>
      </c>
      <c r="D33" s="16" t="s">
        <v>33</v>
      </c>
      <c r="E33" s="35">
        <v>47.634</v>
      </c>
      <c r="F33" s="53"/>
      <c r="G33" s="54">
        <f t="shared" si="7"/>
        <v>0</v>
      </c>
      <c r="H33" s="25" t="s">
        <v>40</v>
      </c>
      <c r="I33" s="15"/>
      <c r="J33" s="15"/>
    </row>
    <row r="34" spans="1:10" ht="101.25" x14ac:dyDescent="0.2">
      <c r="A34" s="16">
        <f t="shared" si="8"/>
        <v>26</v>
      </c>
      <c r="B34" s="26" t="s">
        <v>47</v>
      </c>
      <c r="C34" s="37" t="s">
        <v>220</v>
      </c>
      <c r="D34" s="16" t="s">
        <v>33</v>
      </c>
      <c r="E34" s="35">
        <v>40.590000000000003</v>
      </c>
      <c r="F34" s="53"/>
      <c r="G34" s="54">
        <f t="shared" si="7"/>
        <v>0</v>
      </c>
      <c r="H34" s="25" t="s">
        <v>40</v>
      </c>
      <c r="I34" s="15"/>
      <c r="J34" s="15"/>
    </row>
    <row r="35" spans="1:10" ht="112.5" x14ac:dyDescent="0.2">
      <c r="A35" s="16">
        <f t="shared" si="8"/>
        <v>27</v>
      </c>
      <c r="B35" s="26" t="s">
        <v>48</v>
      </c>
      <c r="C35" s="37" t="s">
        <v>192</v>
      </c>
      <c r="D35" s="16" t="s">
        <v>33</v>
      </c>
      <c r="E35" s="35">
        <v>265.15199999999999</v>
      </c>
      <c r="F35" s="53"/>
      <c r="G35" s="54">
        <f t="shared" si="7"/>
        <v>0</v>
      </c>
      <c r="H35" s="25" t="s">
        <v>40</v>
      </c>
      <c r="I35" s="15"/>
      <c r="J35" s="15"/>
    </row>
    <row r="36" spans="1:10" x14ac:dyDescent="0.2">
      <c r="A36" s="16"/>
      <c r="B36" s="17"/>
      <c r="C36" s="18" t="s">
        <v>25</v>
      </c>
      <c r="D36" s="16" t="s">
        <v>26</v>
      </c>
      <c r="E36" s="35"/>
      <c r="F36" s="35"/>
      <c r="G36" s="54">
        <f>SUM(G28:G35)</f>
        <v>0</v>
      </c>
      <c r="H36" s="21"/>
      <c r="I36" s="15"/>
      <c r="J36" s="15"/>
    </row>
    <row r="37" spans="1:10" x14ac:dyDescent="0.2">
      <c r="A37" s="16"/>
      <c r="B37" s="17"/>
      <c r="C37" s="18" t="s">
        <v>49</v>
      </c>
      <c r="D37" s="16"/>
      <c r="E37" s="35"/>
      <c r="F37" s="35"/>
      <c r="G37" s="54"/>
      <c r="H37" s="21"/>
      <c r="I37" s="15"/>
      <c r="J37" s="15"/>
    </row>
    <row r="38" spans="1:10" x14ac:dyDescent="0.2">
      <c r="A38" s="16"/>
      <c r="B38" s="17"/>
      <c r="C38" s="18" t="s">
        <v>50</v>
      </c>
      <c r="D38" s="16"/>
      <c r="E38" s="35"/>
      <c r="F38" s="35"/>
      <c r="G38" s="54"/>
      <c r="H38" s="21"/>
      <c r="I38" s="15"/>
      <c r="J38" s="15"/>
    </row>
    <row r="39" spans="1:10" ht="168.75" x14ac:dyDescent="0.2">
      <c r="A39" s="16">
        <f>A35+1</f>
        <v>28</v>
      </c>
      <c r="B39" s="17" t="s">
        <v>51</v>
      </c>
      <c r="C39" s="18" t="s">
        <v>199</v>
      </c>
      <c r="D39" s="27" t="s">
        <v>52</v>
      </c>
      <c r="E39" s="35">
        <v>10</v>
      </c>
      <c r="F39" s="40"/>
      <c r="G39" s="54">
        <f t="shared" ref="G39:G53" si="9">E39*F39</f>
        <v>0</v>
      </c>
      <c r="H39" s="22"/>
      <c r="I39" s="15"/>
      <c r="J39" s="15"/>
    </row>
    <row r="40" spans="1:10" ht="191.25" x14ac:dyDescent="0.2">
      <c r="A40" s="16">
        <f>1+A39</f>
        <v>29</v>
      </c>
      <c r="B40" s="17" t="s">
        <v>53</v>
      </c>
      <c r="C40" s="37" t="s">
        <v>200</v>
      </c>
      <c r="D40" s="27" t="s">
        <v>52</v>
      </c>
      <c r="E40" s="35">
        <v>9</v>
      </c>
      <c r="F40" s="40"/>
      <c r="G40" s="54">
        <f t="shared" si="9"/>
        <v>0</v>
      </c>
      <c r="H40" s="22"/>
      <c r="I40" s="15"/>
      <c r="J40" s="15"/>
    </row>
    <row r="41" spans="1:10" ht="191.25" x14ac:dyDescent="0.2">
      <c r="A41" s="16">
        <f t="shared" ref="A41:A53" si="10">1+A40</f>
        <v>30</v>
      </c>
      <c r="B41" s="17" t="s">
        <v>54</v>
      </c>
      <c r="C41" s="37" t="s">
        <v>201</v>
      </c>
      <c r="D41" s="27" t="s">
        <v>52</v>
      </c>
      <c r="E41" s="35">
        <v>3</v>
      </c>
      <c r="F41" s="40"/>
      <c r="G41" s="54">
        <f t="shared" si="9"/>
        <v>0</v>
      </c>
      <c r="H41" s="22"/>
      <c r="I41" s="15"/>
      <c r="J41" s="15"/>
    </row>
    <row r="42" spans="1:10" ht="191.25" x14ac:dyDescent="0.2">
      <c r="A42" s="16">
        <f t="shared" si="10"/>
        <v>31</v>
      </c>
      <c r="B42" s="17" t="s">
        <v>55</v>
      </c>
      <c r="C42" s="37" t="s">
        <v>202</v>
      </c>
      <c r="D42" s="27" t="s">
        <v>52</v>
      </c>
      <c r="E42" s="35">
        <v>3</v>
      </c>
      <c r="F42" s="40"/>
      <c r="G42" s="54">
        <f t="shared" si="9"/>
        <v>0</v>
      </c>
      <c r="H42" s="22"/>
      <c r="I42" s="15"/>
      <c r="J42" s="15"/>
    </row>
    <row r="43" spans="1:10" ht="191.25" x14ac:dyDescent="0.2">
      <c r="A43" s="16">
        <f t="shared" si="10"/>
        <v>32</v>
      </c>
      <c r="B43" s="17" t="s">
        <v>56</v>
      </c>
      <c r="C43" s="37" t="s">
        <v>203</v>
      </c>
      <c r="D43" s="27" t="s">
        <v>52</v>
      </c>
      <c r="E43" s="35">
        <v>1</v>
      </c>
      <c r="F43" s="40"/>
      <c r="G43" s="54">
        <f t="shared" si="9"/>
        <v>0</v>
      </c>
      <c r="H43" s="22"/>
      <c r="I43" s="15"/>
      <c r="J43" s="15"/>
    </row>
    <row r="44" spans="1:10" ht="191.25" x14ac:dyDescent="0.2">
      <c r="A44" s="16">
        <f t="shared" si="10"/>
        <v>33</v>
      </c>
      <c r="B44" s="17" t="s">
        <v>57</v>
      </c>
      <c r="C44" s="37" t="s">
        <v>204</v>
      </c>
      <c r="D44" s="27" t="s">
        <v>52</v>
      </c>
      <c r="E44" s="35">
        <v>4</v>
      </c>
      <c r="F44" s="40"/>
      <c r="G44" s="54">
        <f t="shared" si="9"/>
        <v>0</v>
      </c>
      <c r="H44" s="22"/>
      <c r="I44" s="15"/>
      <c r="J44" s="15"/>
    </row>
    <row r="45" spans="1:10" ht="206.25" customHeight="1" x14ac:dyDescent="0.2">
      <c r="A45" s="16">
        <f t="shared" si="10"/>
        <v>34</v>
      </c>
      <c r="B45" s="17" t="s">
        <v>58</v>
      </c>
      <c r="C45" s="37" t="s">
        <v>205</v>
      </c>
      <c r="D45" s="27" t="s">
        <v>52</v>
      </c>
      <c r="E45" s="35">
        <v>3</v>
      </c>
      <c r="F45" s="40"/>
      <c r="G45" s="54">
        <f t="shared" si="9"/>
        <v>0</v>
      </c>
      <c r="H45" s="22"/>
      <c r="I45" s="15"/>
      <c r="J45" s="15"/>
    </row>
    <row r="46" spans="1:10" ht="209.25" customHeight="1" x14ac:dyDescent="0.2">
      <c r="A46" s="34">
        <f t="shared" si="10"/>
        <v>35</v>
      </c>
      <c r="B46" s="36" t="s">
        <v>105</v>
      </c>
      <c r="C46" s="37" t="s">
        <v>206</v>
      </c>
      <c r="D46" s="27" t="s">
        <v>52</v>
      </c>
      <c r="E46" s="35">
        <v>3</v>
      </c>
      <c r="F46" s="40"/>
      <c r="G46" s="54">
        <f t="shared" si="9"/>
        <v>0</v>
      </c>
      <c r="H46" s="22"/>
      <c r="I46" s="15"/>
      <c r="J46" s="15"/>
    </row>
    <row r="47" spans="1:10" ht="209.25" customHeight="1" x14ac:dyDescent="0.2">
      <c r="A47" s="34">
        <f t="shared" si="10"/>
        <v>36</v>
      </c>
      <c r="B47" s="36" t="s">
        <v>106</v>
      </c>
      <c r="C47" s="37" t="s">
        <v>207</v>
      </c>
      <c r="D47" s="27" t="s">
        <v>52</v>
      </c>
      <c r="E47" s="35">
        <v>1</v>
      </c>
      <c r="F47" s="40"/>
      <c r="G47" s="54">
        <f t="shared" ref="G47:G48" si="11">E47*F47</f>
        <v>0</v>
      </c>
      <c r="H47" s="22"/>
      <c r="I47" s="15"/>
      <c r="J47" s="15"/>
    </row>
    <row r="48" spans="1:10" ht="191.25" x14ac:dyDescent="0.2">
      <c r="A48" s="34">
        <f t="shared" si="10"/>
        <v>37</v>
      </c>
      <c r="B48" s="36" t="s">
        <v>107</v>
      </c>
      <c r="C48" s="37" t="s">
        <v>208</v>
      </c>
      <c r="D48" s="27" t="s">
        <v>52</v>
      </c>
      <c r="E48" s="35">
        <v>2</v>
      </c>
      <c r="F48" s="40"/>
      <c r="G48" s="54">
        <f t="shared" si="11"/>
        <v>0</v>
      </c>
      <c r="H48" s="22"/>
      <c r="I48" s="15"/>
      <c r="J48" s="15"/>
    </row>
    <row r="49" spans="1:10" ht="191.25" x14ac:dyDescent="0.2">
      <c r="A49" s="34">
        <f t="shared" si="10"/>
        <v>38</v>
      </c>
      <c r="B49" s="36" t="s">
        <v>108</v>
      </c>
      <c r="C49" s="37" t="s">
        <v>209</v>
      </c>
      <c r="D49" s="27" t="s">
        <v>52</v>
      </c>
      <c r="E49" s="35">
        <v>1</v>
      </c>
      <c r="F49" s="40"/>
      <c r="G49" s="54">
        <f>E49*F49</f>
        <v>0</v>
      </c>
      <c r="H49" s="22"/>
      <c r="I49" s="15"/>
      <c r="J49" s="15"/>
    </row>
    <row r="50" spans="1:10" ht="191.25" x14ac:dyDescent="0.2">
      <c r="A50" s="34">
        <f t="shared" si="10"/>
        <v>39</v>
      </c>
      <c r="B50" s="36" t="s">
        <v>109</v>
      </c>
      <c r="C50" s="37" t="s">
        <v>210</v>
      </c>
      <c r="D50" s="27" t="s">
        <v>52</v>
      </c>
      <c r="E50" s="35">
        <v>1</v>
      </c>
      <c r="F50" s="40"/>
      <c r="G50" s="54">
        <f>E50*F50</f>
        <v>0</v>
      </c>
      <c r="H50" s="22"/>
      <c r="I50" s="15"/>
      <c r="J50" s="15"/>
    </row>
    <row r="51" spans="1:10" ht="191.25" x14ac:dyDescent="0.2">
      <c r="A51" s="34">
        <f t="shared" si="10"/>
        <v>40</v>
      </c>
      <c r="B51" s="36" t="s">
        <v>110</v>
      </c>
      <c r="C51" s="37" t="s">
        <v>211</v>
      </c>
      <c r="D51" s="27" t="s">
        <v>52</v>
      </c>
      <c r="E51" s="35">
        <v>1</v>
      </c>
      <c r="F51" s="40"/>
      <c r="G51" s="54">
        <f>E51*F51</f>
        <v>0</v>
      </c>
      <c r="H51" s="22"/>
      <c r="I51" s="15"/>
      <c r="J51" s="15"/>
    </row>
    <row r="52" spans="1:10" ht="146.25" x14ac:dyDescent="0.2">
      <c r="A52" s="34">
        <f t="shared" si="10"/>
        <v>41</v>
      </c>
      <c r="B52" s="36" t="s">
        <v>59</v>
      </c>
      <c r="C52" s="41" t="s">
        <v>193</v>
      </c>
      <c r="D52" s="42" t="s">
        <v>52</v>
      </c>
      <c r="E52" s="35">
        <v>56</v>
      </c>
      <c r="F52" s="40"/>
      <c r="G52" s="54">
        <f>E52*F52</f>
        <v>0</v>
      </c>
      <c r="H52" s="22"/>
      <c r="I52" s="15"/>
      <c r="J52" s="15"/>
    </row>
    <row r="53" spans="1:10" ht="146.25" x14ac:dyDescent="0.2">
      <c r="A53" s="34">
        <f t="shared" si="10"/>
        <v>42</v>
      </c>
      <c r="B53" s="17" t="s">
        <v>111</v>
      </c>
      <c r="C53" s="41" t="s">
        <v>194</v>
      </c>
      <c r="D53" s="27" t="s">
        <v>52</v>
      </c>
      <c r="E53" s="35">
        <v>30</v>
      </c>
      <c r="F53" s="40"/>
      <c r="G53" s="54">
        <f t="shared" si="9"/>
        <v>0</v>
      </c>
      <c r="H53" s="14"/>
      <c r="I53" s="15"/>
      <c r="J53" s="15"/>
    </row>
    <row r="54" spans="1:10" x14ac:dyDescent="0.2">
      <c r="A54" s="16"/>
      <c r="B54" s="17"/>
      <c r="C54" s="18" t="s">
        <v>25</v>
      </c>
      <c r="D54" s="16" t="s">
        <v>26</v>
      </c>
      <c r="E54" s="35"/>
      <c r="F54" s="35"/>
      <c r="G54" s="54">
        <f>SUM(G39:G53)</f>
        <v>0</v>
      </c>
      <c r="H54" s="21"/>
      <c r="I54" s="15"/>
      <c r="J54" s="15"/>
    </row>
    <row r="55" spans="1:10" x14ac:dyDescent="0.2">
      <c r="A55" s="16"/>
      <c r="B55" s="17"/>
      <c r="C55" s="18" t="s">
        <v>60</v>
      </c>
      <c r="D55" s="16"/>
      <c r="E55" s="35"/>
      <c r="F55" s="35"/>
      <c r="G55" s="54"/>
      <c r="H55" s="21"/>
      <c r="I55" s="15"/>
      <c r="J55" s="15"/>
    </row>
    <row r="56" spans="1:10" ht="168.75" x14ac:dyDescent="0.2">
      <c r="A56" s="16">
        <f>1+A53</f>
        <v>43</v>
      </c>
      <c r="B56" s="17" t="s">
        <v>112</v>
      </c>
      <c r="C56" s="37" t="s">
        <v>195</v>
      </c>
      <c r="D56" s="27" t="s">
        <v>52</v>
      </c>
      <c r="E56" s="35">
        <v>2</v>
      </c>
      <c r="F56" s="40"/>
      <c r="G56" s="54">
        <f t="shared" ref="G56:G59" si="12">E56*F56</f>
        <v>0</v>
      </c>
      <c r="H56" s="21"/>
      <c r="I56" s="15"/>
      <c r="J56" s="15"/>
    </row>
    <row r="57" spans="1:10" ht="191.25" x14ac:dyDescent="0.2">
      <c r="A57" s="16">
        <f>A56+1</f>
        <v>44</v>
      </c>
      <c r="B57" s="17" t="s">
        <v>113</v>
      </c>
      <c r="C57" s="37" t="s">
        <v>196</v>
      </c>
      <c r="D57" s="27" t="s">
        <v>52</v>
      </c>
      <c r="E57" s="35">
        <v>1</v>
      </c>
      <c r="F57" s="40"/>
      <c r="G57" s="54">
        <f t="shared" si="12"/>
        <v>0</v>
      </c>
      <c r="H57" s="21"/>
      <c r="I57" s="15"/>
      <c r="J57" s="15"/>
    </row>
    <row r="58" spans="1:10" ht="191.25" x14ac:dyDescent="0.2">
      <c r="A58" s="16">
        <f>A57+1</f>
        <v>45</v>
      </c>
      <c r="B58" s="17" t="s">
        <v>114</v>
      </c>
      <c r="C58" s="37" t="s">
        <v>197</v>
      </c>
      <c r="D58" s="27" t="s">
        <v>52</v>
      </c>
      <c r="E58" s="35">
        <v>4</v>
      </c>
      <c r="F58" s="40"/>
      <c r="G58" s="54">
        <f t="shared" si="12"/>
        <v>0</v>
      </c>
      <c r="H58" s="22"/>
      <c r="I58" s="15"/>
      <c r="J58" s="15"/>
    </row>
    <row r="59" spans="1:10" ht="191.25" x14ac:dyDescent="0.2">
      <c r="A59" s="16">
        <f>A58+1</f>
        <v>46</v>
      </c>
      <c r="B59" s="17" t="s">
        <v>115</v>
      </c>
      <c r="C59" s="37" t="s">
        <v>198</v>
      </c>
      <c r="D59" s="27" t="s">
        <v>52</v>
      </c>
      <c r="E59" s="35">
        <v>1</v>
      </c>
      <c r="F59" s="40"/>
      <c r="G59" s="54">
        <f t="shared" si="12"/>
        <v>0</v>
      </c>
      <c r="H59" s="22"/>
      <c r="I59" s="15"/>
      <c r="J59" s="15"/>
    </row>
    <row r="60" spans="1:10" x14ac:dyDescent="0.2">
      <c r="A60" s="16"/>
      <c r="B60" s="28"/>
      <c r="C60" s="18" t="s">
        <v>25</v>
      </c>
      <c r="D60" s="16" t="s">
        <v>26</v>
      </c>
      <c r="E60" s="35"/>
      <c r="F60" s="35"/>
      <c r="G60" s="54">
        <f>SUM(G56:G59)</f>
        <v>0</v>
      </c>
      <c r="H60" s="21"/>
      <c r="I60" s="15"/>
      <c r="J60" s="15"/>
    </row>
    <row r="61" spans="1:10" x14ac:dyDescent="0.2">
      <c r="A61" s="34"/>
      <c r="B61" s="28"/>
      <c r="C61" s="37" t="s">
        <v>119</v>
      </c>
      <c r="D61" s="34"/>
      <c r="E61" s="35"/>
      <c r="F61" s="35"/>
      <c r="G61" s="54"/>
      <c r="H61" s="33"/>
      <c r="I61" s="15"/>
      <c r="J61" s="15"/>
    </row>
    <row r="62" spans="1:10" ht="101.25" x14ac:dyDescent="0.2">
      <c r="A62" s="34">
        <f>1+A59</f>
        <v>47</v>
      </c>
      <c r="B62" s="36" t="s">
        <v>116</v>
      </c>
      <c r="C62" s="41" t="s">
        <v>132</v>
      </c>
      <c r="D62" s="43" t="s">
        <v>33</v>
      </c>
      <c r="E62" s="35">
        <v>250</v>
      </c>
      <c r="F62" s="40"/>
      <c r="G62" s="54">
        <f>E62*F62</f>
        <v>0</v>
      </c>
      <c r="H62" s="33"/>
      <c r="I62" s="15"/>
      <c r="J62" s="15"/>
    </row>
    <row r="63" spans="1:10" ht="101.25" x14ac:dyDescent="0.2">
      <c r="A63" s="34">
        <f>1+A62</f>
        <v>48</v>
      </c>
      <c r="B63" s="36" t="s">
        <v>117</v>
      </c>
      <c r="C63" s="41" t="s">
        <v>133</v>
      </c>
      <c r="D63" s="43" t="s">
        <v>33</v>
      </c>
      <c r="E63" s="35">
        <v>200</v>
      </c>
      <c r="F63" s="35"/>
      <c r="G63" s="54">
        <f t="shared" ref="G63:G68" si="13">E63*F63</f>
        <v>0</v>
      </c>
      <c r="H63" s="33"/>
      <c r="I63" s="15"/>
      <c r="J63" s="15"/>
    </row>
    <row r="64" spans="1:10" ht="146.25" x14ac:dyDescent="0.2">
      <c r="A64" s="34">
        <f t="shared" ref="A64:A68" si="14">1+A63</f>
        <v>49</v>
      </c>
      <c r="B64" s="36" t="s">
        <v>118</v>
      </c>
      <c r="C64" s="41" t="s">
        <v>122</v>
      </c>
      <c r="D64" s="34" t="s">
        <v>120</v>
      </c>
      <c r="E64" s="35">
        <v>580</v>
      </c>
      <c r="F64" s="40"/>
      <c r="G64" s="54">
        <f t="shared" si="13"/>
        <v>0</v>
      </c>
      <c r="H64" s="33"/>
      <c r="I64" s="15"/>
      <c r="J64" s="15"/>
    </row>
    <row r="65" spans="1:10" ht="78.75" x14ac:dyDescent="0.2">
      <c r="A65" s="34">
        <f t="shared" si="14"/>
        <v>50</v>
      </c>
      <c r="B65" s="36" t="s">
        <v>127</v>
      </c>
      <c r="C65" s="37" t="s">
        <v>123</v>
      </c>
      <c r="D65" s="34" t="s">
        <v>121</v>
      </c>
      <c r="E65" s="35">
        <v>1</v>
      </c>
      <c r="F65" s="35"/>
      <c r="G65" s="54">
        <f t="shared" si="13"/>
        <v>0</v>
      </c>
      <c r="H65" s="33"/>
      <c r="I65" s="15"/>
      <c r="J65" s="15"/>
    </row>
    <row r="66" spans="1:10" ht="78.75" x14ac:dyDescent="0.2">
      <c r="A66" s="34">
        <f t="shared" si="14"/>
        <v>51</v>
      </c>
      <c r="B66" s="36" t="s">
        <v>125</v>
      </c>
      <c r="C66" s="37" t="s">
        <v>124</v>
      </c>
      <c r="D66" s="34" t="s">
        <v>121</v>
      </c>
      <c r="E66" s="35">
        <v>4</v>
      </c>
      <c r="F66" s="35"/>
      <c r="G66" s="54">
        <f t="shared" si="13"/>
        <v>0</v>
      </c>
      <c r="H66" s="33"/>
      <c r="I66" s="15"/>
      <c r="J66" s="15"/>
    </row>
    <row r="67" spans="1:10" ht="90" x14ac:dyDescent="0.2">
      <c r="A67" s="34">
        <f t="shared" si="14"/>
        <v>52</v>
      </c>
      <c r="B67" s="45" t="s">
        <v>128</v>
      </c>
      <c r="C67" s="44" t="s">
        <v>129</v>
      </c>
      <c r="D67" s="43" t="s">
        <v>126</v>
      </c>
      <c r="E67" s="40">
        <v>5</v>
      </c>
      <c r="F67" s="40"/>
      <c r="G67" s="54">
        <f t="shared" si="13"/>
        <v>0</v>
      </c>
      <c r="H67" s="33"/>
      <c r="I67" s="15"/>
      <c r="J67" s="15"/>
    </row>
    <row r="68" spans="1:10" ht="78.75" x14ac:dyDescent="0.2">
      <c r="A68" s="34">
        <f t="shared" si="14"/>
        <v>53</v>
      </c>
      <c r="B68" s="45" t="s">
        <v>130</v>
      </c>
      <c r="C68" s="44" t="s">
        <v>131</v>
      </c>
      <c r="D68" s="43" t="s">
        <v>126</v>
      </c>
      <c r="E68" s="40">
        <v>2</v>
      </c>
      <c r="F68" s="40"/>
      <c r="G68" s="54">
        <f t="shared" si="13"/>
        <v>0</v>
      </c>
      <c r="H68" s="33"/>
      <c r="I68" s="15"/>
      <c r="J68" s="15"/>
    </row>
    <row r="69" spans="1:10" x14ac:dyDescent="0.2">
      <c r="A69" s="34"/>
      <c r="B69" s="36"/>
      <c r="C69" s="37" t="s">
        <v>25</v>
      </c>
      <c r="D69" s="34" t="s">
        <v>26</v>
      </c>
      <c r="E69" s="35"/>
      <c r="F69" s="35"/>
      <c r="G69" s="54">
        <f>SUM(G62:G68)</f>
        <v>0</v>
      </c>
      <c r="H69" s="33"/>
      <c r="I69" s="15"/>
      <c r="J69" s="15"/>
    </row>
    <row r="70" spans="1:10" x14ac:dyDescent="0.2">
      <c r="A70" s="16"/>
      <c r="B70" s="17"/>
      <c r="C70" s="18" t="s">
        <v>136</v>
      </c>
      <c r="D70" s="16"/>
      <c r="E70" s="35"/>
      <c r="F70" s="35"/>
      <c r="G70" s="54"/>
      <c r="H70" s="21"/>
      <c r="I70" s="15"/>
      <c r="J70" s="15"/>
    </row>
    <row r="71" spans="1:10" ht="101.25" x14ac:dyDescent="0.2">
      <c r="A71" s="16">
        <f>A68+1</f>
        <v>54</v>
      </c>
      <c r="B71" s="17" t="s">
        <v>61</v>
      </c>
      <c r="C71" s="18" t="s">
        <v>134</v>
      </c>
      <c r="D71" s="16" t="s">
        <v>52</v>
      </c>
      <c r="E71" s="35">
        <v>1</v>
      </c>
      <c r="F71" s="53"/>
      <c r="G71" s="54">
        <f>E71*F71</f>
        <v>0</v>
      </c>
      <c r="H71" s="14"/>
      <c r="I71" s="15"/>
      <c r="J71" s="15"/>
    </row>
    <row r="72" spans="1:10" ht="101.25" x14ac:dyDescent="0.2">
      <c r="A72" s="16">
        <f>A71+1</f>
        <v>55</v>
      </c>
      <c r="B72" s="17" t="s">
        <v>62</v>
      </c>
      <c r="C72" s="18" t="s">
        <v>135</v>
      </c>
      <c r="D72" s="16" t="s">
        <v>52</v>
      </c>
      <c r="E72" s="35">
        <v>3</v>
      </c>
      <c r="F72" s="53"/>
      <c r="G72" s="54">
        <f>E72*F72</f>
        <v>0</v>
      </c>
      <c r="H72" s="14"/>
      <c r="I72" s="15"/>
      <c r="J72" s="15"/>
    </row>
    <row r="73" spans="1:10" x14ac:dyDescent="0.2">
      <c r="A73" s="16"/>
      <c r="B73" s="17"/>
      <c r="C73" s="18" t="s">
        <v>25</v>
      </c>
      <c r="D73" s="16" t="s">
        <v>26</v>
      </c>
      <c r="E73" s="35"/>
      <c r="F73" s="35"/>
      <c r="G73" s="54">
        <f>SUM(G71:G72)</f>
        <v>0</v>
      </c>
      <c r="H73" s="21"/>
      <c r="I73" s="15"/>
      <c r="J73" s="15"/>
    </row>
    <row r="74" spans="1:10" x14ac:dyDescent="0.2">
      <c r="A74" s="16"/>
      <c r="B74" s="17"/>
      <c r="C74" s="18" t="s">
        <v>212</v>
      </c>
      <c r="D74" s="16"/>
      <c r="E74" s="35"/>
      <c r="F74" s="35"/>
      <c r="G74" s="54"/>
      <c r="H74" s="21"/>
      <c r="I74" s="15"/>
      <c r="J74" s="15"/>
    </row>
    <row r="75" spans="1:10" ht="89.25" customHeight="1" x14ac:dyDescent="0.2">
      <c r="A75" s="16">
        <f>A72+1</f>
        <v>56</v>
      </c>
      <c r="B75" s="17" t="s">
        <v>137</v>
      </c>
      <c r="C75" s="18" t="s">
        <v>138</v>
      </c>
      <c r="D75" s="16" t="s">
        <v>139</v>
      </c>
      <c r="E75" s="35">
        <v>512.91</v>
      </c>
      <c r="F75" s="53"/>
      <c r="G75" s="54">
        <f t="shared" ref="G75:G82" si="15">E75*F75</f>
        <v>0</v>
      </c>
      <c r="H75" s="21"/>
      <c r="I75" s="15"/>
      <c r="J75" s="15"/>
    </row>
    <row r="76" spans="1:10" ht="90" x14ac:dyDescent="0.2">
      <c r="A76" s="16">
        <f>A75+1</f>
        <v>57</v>
      </c>
      <c r="B76" s="46" t="s">
        <v>140</v>
      </c>
      <c r="C76" s="41" t="s">
        <v>150</v>
      </c>
      <c r="D76" s="43" t="s">
        <v>121</v>
      </c>
      <c r="E76" s="40">
        <v>6</v>
      </c>
      <c r="F76" s="40"/>
      <c r="G76" s="54">
        <f t="shared" si="15"/>
        <v>0</v>
      </c>
      <c r="H76" s="21"/>
      <c r="I76" s="15"/>
      <c r="J76" s="15"/>
    </row>
    <row r="77" spans="1:10" ht="90" x14ac:dyDescent="0.2">
      <c r="A77" s="16">
        <f>A76+1</f>
        <v>58</v>
      </c>
      <c r="B77" s="46" t="s">
        <v>141</v>
      </c>
      <c r="C77" s="41" t="s">
        <v>151</v>
      </c>
      <c r="D77" s="43" t="s">
        <v>121</v>
      </c>
      <c r="E77" s="40">
        <v>50</v>
      </c>
      <c r="F77" s="40"/>
      <c r="G77" s="54">
        <f t="shared" si="15"/>
        <v>0</v>
      </c>
      <c r="H77" s="14"/>
      <c r="I77" s="15"/>
      <c r="J77" s="15"/>
    </row>
    <row r="78" spans="1:10" ht="123.75" x14ac:dyDescent="0.2">
      <c r="A78" s="16">
        <f>A77+1</f>
        <v>59</v>
      </c>
      <c r="B78" s="36" t="s">
        <v>65</v>
      </c>
      <c r="C78" s="19" t="s">
        <v>143</v>
      </c>
      <c r="D78" s="34" t="s">
        <v>52</v>
      </c>
      <c r="E78" s="55">
        <v>6</v>
      </c>
      <c r="F78" s="53"/>
      <c r="G78" s="54">
        <f t="shared" si="15"/>
        <v>0</v>
      </c>
      <c r="H78" s="21"/>
      <c r="I78" s="15"/>
      <c r="J78" s="15"/>
    </row>
    <row r="79" spans="1:10" ht="135.75" customHeight="1" x14ac:dyDescent="0.2">
      <c r="A79" s="16">
        <f>A78+1</f>
        <v>60</v>
      </c>
      <c r="B79" s="17" t="s">
        <v>142</v>
      </c>
      <c r="C79" s="47" t="s">
        <v>144</v>
      </c>
      <c r="D79" s="16" t="s">
        <v>52</v>
      </c>
      <c r="E79" s="35">
        <v>5</v>
      </c>
      <c r="F79" s="56"/>
      <c r="G79" s="54">
        <f t="shared" si="15"/>
        <v>0</v>
      </c>
      <c r="H79" s="21"/>
      <c r="I79" s="15"/>
      <c r="J79" s="15"/>
    </row>
    <row r="80" spans="1:10" ht="135.75" customHeight="1" x14ac:dyDescent="0.2">
      <c r="A80" s="34">
        <f t="shared" ref="A80:A82" si="16">A79+1</f>
        <v>61</v>
      </c>
      <c r="B80" s="45" t="s">
        <v>214</v>
      </c>
      <c r="C80" s="44" t="s">
        <v>217</v>
      </c>
      <c r="D80" s="43" t="s">
        <v>126</v>
      </c>
      <c r="E80" s="40">
        <v>6</v>
      </c>
      <c r="F80" s="40"/>
      <c r="G80" s="54">
        <f t="shared" si="15"/>
        <v>0</v>
      </c>
      <c r="H80" s="33"/>
      <c r="I80" s="15"/>
      <c r="J80" s="15"/>
    </row>
    <row r="81" spans="1:10" ht="128.25" customHeight="1" x14ac:dyDescent="0.2">
      <c r="A81" s="34">
        <f t="shared" si="16"/>
        <v>62</v>
      </c>
      <c r="B81" s="45" t="s">
        <v>215</v>
      </c>
      <c r="C81" s="44" t="s">
        <v>216</v>
      </c>
      <c r="D81" s="43" t="s">
        <v>126</v>
      </c>
      <c r="E81" s="40">
        <v>50</v>
      </c>
      <c r="F81" s="40"/>
      <c r="G81" s="54">
        <f t="shared" si="15"/>
        <v>0</v>
      </c>
      <c r="H81" s="33"/>
      <c r="I81" s="15"/>
      <c r="J81" s="15"/>
    </row>
    <row r="82" spans="1:10" ht="96" customHeight="1" x14ac:dyDescent="0.2">
      <c r="A82" s="34">
        <f t="shared" si="16"/>
        <v>63</v>
      </c>
      <c r="B82" s="45" t="s">
        <v>153</v>
      </c>
      <c r="C82" s="44" t="s">
        <v>154</v>
      </c>
      <c r="D82" s="34" t="s">
        <v>152</v>
      </c>
      <c r="E82" s="35">
        <v>700</v>
      </c>
      <c r="F82" s="57"/>
      <c r="G82" s="54">
        <f t="shared" si="15"/>
        <v>0</v>
      </c>
      <c r="H82" s="33"/>
      <c r="I82" s="15"/>
      <c r="J82" s="15"/>
    </row>
    <row r="83" spans="1:10" ht="83.25" customHeight="1" x14ac:dyDescent="0.2">
      <c r="A83" s="34">
        <f t="shared" ref="A83:A84" si="17">A82+1</f>
        <v>64</v>
      </c>
      <c r="B83" s="46" t="s">
        <v>155</v>
      </c>
      <c r="C83" s="41" t="s">
        <v>157</v>
      </c>
      <c r="D83" s="43" t="s">
        <v>33</v>
      </c>
      <c r="E83" s="40">
        <v>42.3</v>
      </c>
      <c r="F83" s="40"/>
      <c r="G83" s="54">
        <f t="shared" ref="G83:G84" si="18">E83*F83</f>
        <v>0</v>
      </c>
      <c r="H83" s="33"/>
      <c r="I83" s="15"/>
      <c r="J83" s="15"/>
    </row>
    <row r="84" spans="1:10" ht="80.25" customHeight="1" x14ac:dyDescent="0.2">
      <c r="A84" s="34">
        <f t="shared" si="17"/>
        <v>65</v>
      </c>
      <c r="B84" s="46" t="s">
        <v>156</v>
      </c>
      <c r="C84" s="41" t="s">
        <v>158</v>
      </c>
      <c r="D84" s="43" t="s">
        <v>33</v>
      </c>
      <c r="E84" s="40">
        <v>83.033999999999992</v>
      </c>
      <c r="F84" s="40"/>
      <c r="G84" s="54">
        <f t="shared" si="18"/>
        <v>0</v>
      </c>
      <c r="H84" s="33"/>
      <c r="I84" s="15"/>
      <c r="J84" s="15"/>
    </row>
    <row r="85" spans="1:10" x14ac:dyDescent="0.2">
      <c r="A85" s="16"/>
      <c r="B85" s="17"/>
      <c r="C85" s="18" t="s">
        <v>25</v>
      </c>
      <c r="D85" s="16" t="s">
        <v>26</v>
      </c>
      <c r="E85" s="35"/>
      <c r="F85" s="35"/>
      <c r="G85" s="54">
        <f>SUM(G75:G84)</f>
        <v>0</v>
      </c>
      <c r="H85" s="21"/>
      <c r="I85" s="15"/>
      <c r="J85" s="15"/>
    </row>
    <row r="86" spans="1:10" x14ac:dyDescent="0.2">
      <c r="A86" s="16"/>
      <c r="B86" s="17"/>
      <c r="C86" s="18" t="s">
        <v>145</v>
      </c>
      <c r="D86" s="16"/>
      <c r="E86" s="35"/>
      <c r="F86" s="35"/>
      <c r="G86" s="54"/>
      <c r="H86" s="21"/>
      <c r="I86" s="15"/>
      <c r="J86" s="15"/>
    </row>
    <row r="87" spans="1:10" ht="45" x14ac:dyDescent="0.2">
      <c r="A87" s="16">
        <f>A84+1</f>
        <v>66</v>
      </c>
      <c r="B87" s="17" t="s">
        <v>66</v>
      </c>
      <c r="C87" s="18" t="s">
        <v>67</v>
      </c>
      <c r="D87" s="16" t="s">
        <v>12</v>
      </c>
      <c r="E87" s="35">
        <v>62.4</v>
      </c>
      <c r="F87" s="40"/>
      <c r="G87" s="54">
        <f t="shared" ref="G87:G97" si="19">E87*F87</f>
        <v>0</v>
      </c>
      <c r="H87" s="21"/>
      <c r="I87" s="15"/>
      <c r="J87" s="15"/>
    </row>
    <row r="88" spans="1:10" ht="56.25" x14ac:dyDescent="0.2">
      <c r="A88" s="16">
        <f>A87+1</f>
        <v>67</v>
      </c>
      <c r="B88" s="17" t="s">
        <v>68</v>
      </c>
      <c r="C88" s="18" t="s">
        <v>69</v>
      </c>
      <c r="D88" s="16" t="s">
        <v>12</v>
      </c>
      <c r="E88" s="35">
        <v>93.6</v>
      </c>
      <c r="F88" s="40"/>
      <c r="G88" s="54">
        <f t="shared" si="19"/>
        <v>0</v>
      </c>
      <c r="H88" s="21"/>
      <c r="I88" s="15"/>
      <c r="J88" s="15"/>
    </row>
    <row r="89" spans="1:10" ht="90" x14ac:dyDescent="0.2">
      <c r="A89" s="16">
        <f t="shared" ref="A89:A97" si="20">A88+1</f>
        <v>68</v>
      </c>
      <c r="B89" s="17" t="s">
        <v>70</v>
      </c>
      <c r="C89" s="18" t="s">
        <v>149</v>
      </c>
      <c r="D89" s="16" t="s">
        <v>12</v>
      </c>
      <c r="E89" s="35">
        <v>140.4</v>
      </c>
      <c r="F89" s="53"/>
      <c r="G89" s="54">
        <f t="shared" si="19"/>
        <v>0</v>
      </c>
      <c r="H89" s="21"/>
      <c r="I89" s="15"/>
      <c r="J89" s="15"/>
    </row>
    <row r="90" spans="1:10" ht="67.5" x14ac:dyDescent="0.2">
      <c r="A90" s="16">
        <f t="shared" si="20"/>
        <v>69</v>
      </c>
      <c r="B90" s="17" t="s">
        <v>71</v>
      </c>
      <c r="C90" s="18" t="s">
        <v>72</v>
      </c>
      <c r="D90" s="16" t="s">
        <v>63</v>
      </c>
      <c r="E90" s="90">
        <v>2.1374999999999997</v>
      </c>
      <c r="F90" s="53"/>
      <c r="G90" s="54">
        <f t="shared" si="19"/>
        <v>0</v>
      </c>
      <c r="H90" s="14" t="s">
        <v>73</v>
      </c>
      <c r="I90" s="15"/>
      <c r="J90" s="15"/>
    </row>
    <row r="91" spans="1:10" ht="67.5" x14ac:dyDescent="0.2">
      <c r="A91" s="16">
        <f t="shared" si="20"/>
        <v>70</v>
      </c>
      <c r="B91" s="17" t="s">
        <v>74</v>
      </c>
      <c r="C91" s="18" t="s">
        <v>75</v>
      </c>
      <c r="D91" s="16" t="s">
        <v>63</v>
      </c>
      <c r="E91" s="90">
        <v>0.85499999999999998</v>
      </c>
      <c r="F91" s="53"/>
      <c r="G91" s="54">
        <f t="shared" si="19"/>
        <v>0</v>
      </c>
      <c r="H91" s="14" t="s">
        <v>76</v>
      </c>
      <c r="I91" s="15"/>
      <c r="J91" s="15"/>
    </row>
    <row r="92" spans="1:10" ht="56.25" x14ac:dyDescent="0.2">
      <c r="A92" s="16">
        <f t="shared" si="20"/>
        <v>71</v>
      </c>
      <c r="B92" s="17" t="s">
        <v>77</v>
      </c>
      <c r="C92" s="18" t="s">
        <v>78</v>
      </c>
      <c r="D92" s="16" t="s">
        <v>63</v>
      </c>
      <c r="E92" s="90">
        <v>0.30499999999999999</v>
      </c>
      <c r="F92" s="53"/>
      <c r="G92" s="54">
        <f t="shared" si="19"/>
        <v>0</v>
      </c>
      <c r="H92" s="14"/>
      <c r="I92" s="15"/>
      <c r="J92" s="15"/>
    </row>
    <row r="93" spans="1:10" ht="56.25" x14ac:dyDescent="0.2">
      <c r="A93" s="16">
        <f t="shared" si="20"/>
        <v>72</v>
      </c>
      <c r="B93" s="17" t="s">
        <v>79</v>
      </c>
      <c r="C93" s="18" t="s">
        <v>80</v>
      </c>
      <c r="D93" s="16" t="s">
        <v>0</v>
      </c>
      <c r="E93" s="35">
        <v>1170</v>
      </c>
      <c r="F93" s="53"/>
      <c r="G93" s="54">
        <f t="shared" si="19"/>
        <v>0</v>
      </c>
      <c r="H93" s="14"/>
      <c r="I93" s="15"/>
      <c r="J93" s="15"/>
    </row>
    <row r="94" spans="1:10" ht="112.5" x14ac:dyDescent="0.2">
      <c r="A94" s="16">
        <f t="shared" si="20"/>
        <v>73</v>
      </c>
      <c r="B94" s="17" t="s">
        <v>81</v>
      </c>
      <c r="C94" s="18" t="s">
        <v>82</v>
      </c>
      <c r="D94" s="16" t="s">
        <v>0</v>
      </c>
      <c r="E94" s="35">
        <v>1170</v>
      </c>
      <c r="F94" s="53"/>
      <c r="G94" s="54">
        <f t="shared" si="19"/>
        <v>0</v>
      </c>
      <c r="H94" s="14"/>
      <c r="I94" s="15"/>
      <c r="J94" s="15"/>
    </row>
    <row r="95" spans="1:10" ht="56.25" x14ac:dyDescent="0.2">
      <c r="A95" s="34">
        <f t="shared" si="20"/>
        <v>74</v>
      </c>
      <c r="B95" s="46" t="s">
        <v>146</v>
      </c>
      <c r="C95" s="44" t="s">
        <v>147</v>
      </c>
      <c r="D95" s="43" t="s">
        <v>33</v>
      </c>
      <c r="E95" s="40">
        <v>780</v>
      </c>
      <c r="F95" s="40"/>
      <c r="G95" s="54">
        <f t="shared" si="19"/>
        <v>0</v>
      </c>
      <c r="H95" s="48" t="s">
        <v>148</v>
      </c>
      <c r="I95" s="15"/>
      <c r="J95" s="15"/>
    </row>
    <row r="96" spans="1:10" ht="45" x14ac:dyDescent="0.2">
      <c r="A96" s="34">
        <f t="shared" si="20"/>
        <v>75</v>
      </c>
      <c r="B96" s="17" t="s">
        <v>64</v>
      </c>
      <c r="C96" s="18" t="s">
        <v>83</v>
      </c>
      <c r="D96" s="29" t="s">
        <v>0</v>
      </c>
      <c r="E96" s="35">
        <v>156</v>
      </c>
      <c r="F96" s="53"/>
      <c r="G96" s="54">
        <f t="shared" si="19"/>
        <v>0</v>
      </c>
      <c r="H96" s="21"/>
      <c r="I96" s="15"/>
      <c r="J96" s="15"/>
    </row>
    <row r="97" spans="1:10" ht="45" x14ac:dyDescent="0.2">
      <c r="A97" s="16">
        <f t="shared" si="20"/>
        <v>76</v>
      </c>
      <c r="B97" s="17" t="s">
        <v>84</v>
      </c>
      <c r="C97" s="18" t="s">
        <v>85</v>
      </c>
      <c r="D97" s="29" t="s">
        <v>0</v>
      </c>
      <c r="E97" s="35">
        <v>312</v>
      </c>
      <c r="F97" s="53"/>
      <c r="G97" s="54">
        <f t="shared" si="19"/>
        <v>0</v>
      </c>
      <c r="H97" s="21"/>
      <c r="I97" s="15"/>
      <c r="J97" s="15"/>
    </row>
    <row r="98" spans="1:10" x14ac:dyDescent="0.2">
      <c r="A98" s="16"/>
      <c r="B98" s="17"/>
      <c r="C98" s="18" t="s">
        <v>25</v>
      </c>
      <c r="D98" s="16" t="s">
        <v>26</v>
      </c>
      <c r="E98" s="35"/>
      <c r="F98" s="35"/>
      <c r="G98" s="54">
        <f>SUM(G87:G97)</f>
        <v>0</v>
      </c>
      <c r="H98" s="21"/>
      <c r="I98" s="15"/>
      <c r="J98" s="15"/>
    </row>
    <row r="99" spans="1:10" x14ac:dyDescent="0.2">
      <c r="A99" s="34"/>
      <c r="B99" s="36"/>
      <c r="C99" s="37" t="s">
        <v>159</v>
      </c>
      <c r="D99" s="34"/>
      <c r="E99" s="35"/>
      <c r="F99" s="35"/>
      <c r="G99" s="54"/>
      <c r="H99" s="33"/>
      <c r="I99" s="15"/>
      <c r="J99" s="15"/>
    </row>
    <row r="100" spans="1:10" ht="45" x14ac:dyDescent="0.2">
      <c r="A100" s="34">
        <f>A97+1</f>
        <v>77</v>
      </c>
      <c r="B100" s="46" t="s">
        <v>160</v>
      </c>
      <c r="C100" s="49" t="s">
        <v>161</v>
      </c>
      <c r="D100" s="43" t="s">
        <v>12</v>
      </c>
      <c r="E100" s="40">
        <v>95.570496000000006</v>
      </c>
      <c r="F100" s="40"/>
      <c r="G100" s="54">
        <f>E100*F100</f>
        <v>0</v>
      </c>
      <c r="H100" s="33"/>
      <c r="I100" s="15"/>
      <c r="J100" s="15"/>
    </row>
    <row r="101" spans="1:10" ht="45" x14ac:dyDescent="0.2">
      <c r="A101" s="34">
        <f>1+A100</f>
        <v>78</v>
      </c>
      <c r="B101" s="46" t="s">
        <v>162</v>
      </c>
      <c r="C101" s="41" t="s">
        <v>163</v>
      </c>
      <c r="D101" s="43" t="s">
        <v>12</v>
      </c>
      <c r="E101" s="40">
        <v>155.74451200000001</v>
      </c>
      <c r="F101" s="40"/>
      <c r="G101" s="54">
        <f t="shared" ref="G101:G108" si="21">E101*F101</f>
        <v>0</v>
      </c>
      <c r="H101" s="33"/>
      <c r="I101" s="15"/>
      <c r="J101" s="15"/>
    </row>
    <row r="102" spans="1:10" ht="45" x14ac:dyDescent="0.2">
      <c r="A102" s="34">
        <f t="shared" ref="A102:A108" si="22">1+A101</f>
        <v>79</v>
      </c>
      <c r="B102" s="46" t="s">
        <v>164</v>
      </c>
      <c r="C102" s="41" t="s">
        <v>165</v>
      </c>
      <c r="D102" s="43" t="s">
        <v>12</v>
      </c>
      <c r="E102" s="40">
        <v>254.85465600000003</v>
      </c>
      <c r="F102" s="40"/>
      <c r="G102" s="54">
        <f t="shared" si="21"/>
        <v>0</v>
      </c>
      <c r="H102" s="33"/>
      <c r="I102" s="15"/>
      <c r="J102" s="15"/>
    </row>
    <row r="103" spans="1:10" ht="78.75" x14ac:dyDescent="0.2">
      <c r="A103" s="34">
        <f t="shared" si="22"/>
        <v>80</v>
      </c>
      <c r="B103" s="46" t="s">
        <v>166</v>
      </c>
      <c r="C103" s="41" t="s">
        <v>167</v>
      </c>
      <c r="D103" s="43" t="s">
        <v>12</v>
      </c>
      <c r="E103" s="40">
        <v>47.900160000000007</v>
      </c>
      <c r="F103" s="40"/>
      <c r="G103" s="54">
        <f t="shared" si="21"/>
        <v>0</v>
      </c>
      <c r="H103" s="33"/>
      <c r="I103" s="15"/>
      <c r="J103" s="15"/>
    </row>
    <row r="104" spans="1:10" ht="56.25" x14ac:dyDescent="0.2">
      <c r="A104" s="34">
        <f t="shared" si="22"/>
        <v>81</v>
      </c>
      <c r="B104" s="46" t="s">
        <v>168</v>
      </c>
      <c r="C104" s="41" t="s">
        <v>169</v>
      </c>
      <c r="D104" s="43" t="s">
        <v>0</v>
      </c>
      <c r="E104" s="40">
        <v>2548.5465600000002</v>
      </c>
      <c r="F104" s="40"/>
      <c r="G104" s="54">
        <f t="shared" si="21"/>
        <v>0</v>
      </c>
      <c r="H104" s="33"/>
      <c r="I104" s="15"/>
      <c r="J104" s="15"/>
    </row>
    <row r="105" spans="1:10" ht="56.25" x14ac:dyDescent="0.2">
      <c r="A105" s="34">
        <f t="shared" si="22"/>
        <v>82</v>
      </c>
      <c r="B105" s="46" t="s">
        <v>170</v>
      </c>
      <c r="C105" s="41" t="s">
        <v>171</v>
      </c>
      <c r="D105" s="43" t="s">
        <v>0</v>
      </c>
      <c r="E105" s="40">
        <v>265.47360000000003</v>
      </c>
      <c r="F105" s="40"/>
      <c r="G105" s="54">
        <f t="shared" si="21"/>
        <v>0</v>
      </c>
      <c r="H105" s="33"/>
      <c r="I105" s="15"/>
      <c r="J105" s="15"/>
    </row>
    <row r="106" spans="1:10" ht="45" x14ac:dyDescent="0.2">
      <c r="A106" s="34">
        <f t="shared" si="22"/>
        <v>83</v>
      </c>
      <c r="B106" s="36" t="s">
        <v>64</v>
      </c>
      <c r="C106" s="37" t="s">
        <v>172</v>
      </c>
      <c r="D106" s="29" t="s">
        <v>0</v>
      </c>
      <c r="E106" s="40">
        <v>176.98240000000004</v>
      </c>
      <c r="F106" s="53"/>
      <c r="G106" s="54">
        <f t="shared" si="21"/>
        <v>0</v>
      </c>
      <c r="H106" s="33"/>
      <c r="I106" s="15"/>
      <c r="J106" s="15"/>
    </row>
    <row r="107" spans="1:10" ht="45" x14ac:dyDescent="0.2">
      <c r="A107" s="34">
        <f t="shared" si="22"/>
        <v>84</v>
      </c>
      <c r="B107" s="36" t="s">
        <v>84</v>
      </c>
      <c r="C107" s="37" t="s">
        <v>173</v>
      </c>
      <c r="D107" s="29" t="s">
        <v>0</v>
      </c>
      <c r="E107" s="40">
        <v>353.96480000000008</v>
      </c>
      <c r="F107" s="53"/>
      <c r="G107" s="54">
        <f t="shared" si="21"/>
        <v>0</v>
      </c>
      <c r="H107" s="33"/>
      <c r="I107" s="15"/>
      <c r="J107" s="15"/>
    </row>
    <row r="108" spans="1:10" ht="56.25" x14ac:dyDescent="0.2">
      <c r="A108" s="34">
        <f t="shared" si="22"/>
        <v>85</v>
      </c>
      <c r="B108" s="46" t="s">
        <v>174</v>
      </c>
      <c r="C108" s="41" t="s">
        <v>175</v>
      </c>
      <c r="D108" s="43" t="s">
        <v>63</v>
      </c>
      <c r="E108" s="91">
        <v>2.0771756544000004</v>
      </c>
      <c r="F108" s="40"/>
      <c r="G108" s="54">
        <f t="shared" si="21"/>
        <v>0</v>
      </c>
      <c r="H108" s="33"/>
      <c r="I108" s="15"/>
      <c r="J108" s="15"/>
    </row>
    <row r="109" spans="1:10" x14ac:dyDescent="0.2">
      <c r="A109" s="34"/>
      <c r="B109" s="36"/>
      <c r="C109" s="37" t="s">
        <v>25</v>
      </c>
      <c r="D109" s="34" t="s">
        <v>26</v>
      </c>
      <c r="E109" s="34"/>
      <c r="F109" s="20"/>
      <c r="G109" s="38">
        <f>SUM(G100:G108)</f>
        <v>0</v>
      </c>
      <c r="H109" s="33"/>
      <c r="I109" s="15"/>
      <c r="J109" s="15"/>
    </row>
    <row r="110" spans="1:10" x14ac:dyDescent="0.2">
      <c r="A110" s="16"/>
      <c r="B110" s="17"/>
      <c r="C110" s="18" t="s">
        <v>86</v>
      </c>
      <c r="D110" s="16" t="s">
        <v>26</v>
      </c>
      <c r="E110" s="16"/>
      <c r="F110" s="24"/>
      <c r="G110" s="20">
        <f>SUM(G5:G109)/2</f>
        <v>0</v>
      </c>
      <c r="H110" s="21"/>
    </row>
    <row r="111" spans="1:10" x14ac:dyDescent="0.2">
      <c r="A111" s="16"/>
      <c r="B111" s="17"/>
      <c r="C111" s="18" t="s">
        <v>87</v>
      </c>
      <c r="D111" s="16" t="s">
        <v>26</v>
      </c>
      <c r="E111" s="16"/>
      <c r="F111" s="30">
        <v>0.09</v>
      </c>
      <c r="G111" s="20">
        <f>G110*9%</f>
        <v>0</v>
      </c>
      <c r="H111" s="21"/>
    </row>
    <row r="112" spans="1:10" ht="13.5" customHeight="1" x14ac:dyDescent="0.2">
      <c r="A112" s="16"/>
      <c r="B112" s="17"/>
      <c r="C112" s="18" t="s">
        <v>88</v>
      </c>
      <c r="D112" s="16" t="s">
        <v>26</v>
      </c>
      <c r="E112" s="16"/>
      <c r="F112" s="24"/>
      <c r="G112" s="20">
        <f>+G110+G111</f>
        <v>0</v>
      </c>
      <c r="H112" s="21"/>
    </row>
    <row r="113" spans="1:9" s="32" customFormat="1" ht="42" customHeight="1" x14ac:dyDescent="0.15">
      <c r="A113" s="108" t="s">
        <v>89</v>
      </c>
      <c r="B113" s="108"/>
      <c r="C113" s="108"/>
      <c r="D113" s="108"/>
      <c r="E113" s="108"/>
      <c r="F113" s="108"/>
      <c r="G113" s="108"/>
      <c r="H113" s="108"/>
      <c r="I113" s="31"/>
    </row>
    <row r="114" spans="1:9" x14ac:dyDescent="0.15">
      <c r="A114" s="3"/>
      <c r="B114" s="3"/>
      <c r="C114" s="3"/>
      <c r="D114" s="3"/>
      <c r="E114" s="3"/>
      <c r="F114" s="4"/>
      <c r="G114" s="3"/>
      <c r="H114" s="3"/>
    </row>
    <row r="115" spans="1:9" x14ac:dyDescent="0.15">
      <c r="A115" s="3"/>
      <c r="B115" s="3"/>
      <c r="C115" s="3"/>
      <c r="D115" s="3"/>
      <c r="E115" s="3"/>
      <c r="F115" s="4"/>
      <c r="G115" s="3"/>
      <c r="H115" s="3"/>
    </row>
  </sheetData>
  <mergeCells count="3">
    <mergeCell ref="A1:H1"/>
    <mergeCell ref="A113:H113"/>
    <mergeCell ref="H10:H11"/>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封面</vt:lpstr>
      <vt:lpstr>汇总</vt:lpstr>
      <vt:lpstr>室外工程清单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2022-12-23T10:07:48Z</dcterms:modified>
</cp:coreProperties>
</file>